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7FBD7FC3-5DBC-4EB7-9B95-F65376E5605D}" xr6:coauthVersionLast="36" xr6:coauthVersionMax="45" xr10:uidLastSave="{00000000-0000-0000-0000-000000000000}"/>
  <bookViews>
    <workbookView xWindow="-98" yWindow="-98" windowWidth="20715" windowHeight="13425" tabRatio="745" activeTab="1" xr2:uid="{00000000-000D-0000-FFFF-FFFF00000000}"/>
  </bookViews>
  <sheets>
    <sheet name="K2-gem ON" sheetId="20" r:id="rId1"/>
    <sheet name="K3-gem ON " sheetId="2" r:id="rId2"/>
    <sheet name="K4-gem ON" sheetId="3" r:id="rId3"/>
    <sheet name="K5 -gem ON" sheetId="24" r:id="rId4"/>
    <sheet name="K6-gem ON" sheetId="12" r:id="rId5"/>
    <sheet name="K6-adaptiert" sheetId="22" r:id="rId6"/>
    <sheet name="K7-gem ON" sheetId="14" r:id="rId7"/>
  </sheets>
  <externalReferences>
    <externalReference r:id="rId8"/>
  </externalReferences>
  <definedNames>
    <definedName name="AufzahlungsSTD">'[1]Stamm KV-Daten'!$A$50:$A$59</definedName>
    <definedName name="AufzahlungsStdEURO">'[1]Stamm KV-Daten'!$A$61:$A$65</definedName>
    <definedName name="DienstreiseSTD">'[1]Stamm KV-Daten'!$A$117:$A$119</definedName>
    <definedName name="DienstreiseTAG">'[1]Stamm KV-Daten'!$A$103:$A$114</definedName>
    <definedName name="DienstreiseWOCHE">'[1]Stamm KV-Daten'!$A$122:$A$127</definedName>
    <definedName name="ErschwernisZul">'[1]Stamm KV-Daten'!$A$71:$A$97</definedName>
    <definedName name="K2GZWerte">#REF!</definedName>
    <definedName name="KVBezeichnung">'[1]Stamm KV-Daten'!$A$7:$A$33</definedName>
    <definedName name="MehrarbeitsStd">'[1]Stamm KV-Daten'!$A$39:$A$48</definedName>
    <definedName name="UmlagenK3spalteA">[1]Projekt!$A$242:$A$246</definedName>
  </definedNames>
  <calcPr calcId="191029" fullPrecision="0"/>
</workbook>
</file>

<file path=xl/calcChain.xml><?xml version="1.0" encoding="utf-8"?>
<calcChain xmlns="http://schemas.openxmlformats.org/spreadsheetml/2006/main">
  <c r="Y9" i="3" l="1"/>
  <c r="W9" i="3"/>
  <c r="T9" i="3"/>
  <c r="Q9" i="3"/>
  <c r="N9" i="3"/>
  <c r="M46" i="2"/>
  <c r="M44" i="2"/>
  <c r="O40" i="2"/>
  <c r="M40" i="2"/>
  <c r="O29" i="2"/>
  <c r="H25" i="22" l="1"/>
  <c r="J25" i="22" s="1"/>
  <c r="L25" i="22" s="1"/>
  <c r="H21" i="22"/>
  <c r="J21" i="22" s="1"/>
  <c r="L21" i="22" s="1"/>
  <c r="H17" i="22"/>
  <c r="J17" i="22" s="1"/>
  <c r="L17" i="22" s="1"/>
  <c r="K13" i="22"/>
  <c r="K12" i="22"/>
  <c r="I11" i="22"/>
  <c r="I12" i="22"/>
  <c r="G13" i="22"/>
  <c r="G12" i="22"/>
  <c r="H12" i="22" s="1"/>
  <c r="J12" i="22" s="1"/>
  <c r="F13" i="22"/>
  <c r="F12" i="22"/>
  <c r="G11" i="22"/>
  <c r="F11" i="22"/>
  <c r="B11" i="22"/>
  <c r="K13" i="12"/>
  <c r="M13" i="12" s="1"/>
  <c r="O13" i="12" s="1"/>
  <c r="K14" i="12"/>
  <c r="H14" i="12"/>
  <c r="M14" i="12" s="1"/>
  <c r="J13" i="22" l="1"/>
  <c r="L13" i="22" s="1"/>
  <c r="H13" i="22"/>
  <c r="M15" i="12"/>
  <c r="L12" i="22"/>
  <c r="O14" i="12"/>
  <c r="O15" i="12" s="1"/>
  <c r="AA11" i="3"/>
  <c r="K11" i="3"/>
  <c r="K10" i="3"/>
  <c r="N10" i="3" s="1"/>
  <c r="N11" i="3" l="1"/>
  <c r="Q11" i="3"/>
  <c r="T11" i="3"/>
  <c r="T10" i="3"/>
  <c r="Q10" i="3"/>
  <c r="W11" i="3" l="1"/>
  <c r="Y11" i="3"/>
  <c r="AC11" i="3" s="1"/>
  <c r="W10" i="3"/>
  <c r="Y10" i="3" s="1"/>
  <c r="I9" i="20"/>
  <c r="M11" i="12" l="1"/>
  <c r="M10" i="12"/>
  <c r="K11" i="12"/>
  <c r="K10" i="12"/>
  <c r="H11" i="12"/>
  <c r="M12" i="12" l="1"/>
  <c r="H24" i="22"/>
  <c r="J24" i="22" s="1"/>
  <c r="L24" i="22" s="1"/>
  <c r="H23" i="22"/>
  <c r="J23" i="22" s="1"/>
  <c r="H20" i="22"/>
  <c r="J20" i="22" s="1"/>
  <c r="L20" i="22" s="1"/>
  <c r="H19" i="22"/>
  <c r="J19" i="22" s="1"/>
  <c r="H16" i="22"/>
  <c r="J16" i="22" s="1"/>
  <c r="L16" i="22" s="1"/>
  <c r="H15" i="22"/>
  <c r="J15" i="22" s="1"/>
  <c r="H11" i="22"/>
  <c r="J11" i="22" s="1"/>
  <c r="L11" i="22" l="1"/>
  <c r="L14" i="22" s="1"/>
  <c r="J14" i="22"/>
  <c r="J26" i="22"/>
  <c r="L23" i="22"/>
  <c r="L26" i="22" s="1"/>
  <c r="L19" i="22"/>
  <c r="L22" i="22" s="1"/>
  <c r="J22" i="22"/>
  <c r="L15" i="22"/>
  <c r="L18" i="22" s="1"/>
  <c r="J18" i="22"/>
  <c r="P20" i="2" l="1"/>
  <c r="J9" i="20" l="1"/>
  <c r="M9" i="20" s="1"/>
  <c r="N9" i="20" s="1"/>
  <c r="Q9" i="20" s="1"/>
  <c r="R9" i="20" s="1"/>
  <c r="W9" i="20" l="1"/>
  <c r="U9" i="20"/>
  <c r="H20" i="2"/>
  <c r="X9" i="20" l="1"/>
  <c r="Z9" i="20" s="1"/>
  <c r="AA9" i="3" l="1"/>
  <c r="AA10" i="3" s="1"/>
  <c r="AC10" i="3" s="1"/>
  <c r="J44" i="2"/>
  <c r="O10" i="12"/>
  <c r="H44" i="2"/>
  <c r="O11" i="12"/>
  <c r="K9" i="3"/>
  <c r="O12" i="12" l="1"/>
  <c r="I11" i="2"/>
  <c r="I10" i="2"/>
  <c r="I20" i="2" l="1"/>
  <c r="AC9" i="3"/>
  <c r="O22" i="2" l="1"/>
  <c r="O23" i="2" l="1"/>
  <c r="O24" i="2" s="1"/>
  <c r="O31" i="2" l="1"/>
  <c r="O32" i="2"/>
  <c r="O34" i="2" l="1"/>
  <c r="O35" i="2" s="1"/>
  <c r="O44" i="2" l="1"/>
  <c r="O45" i="2" s="1"/>
  <c r="M45" i="2"/>
  <c r="M41" i="2" l="1"/>
</calcChain>
</file>

<file path=xl/sharedStrings.xml><?xml version="1.0" encoding="utf-8"?>
<sst xmlns="http://schemas.openxmlformats.org/spreadsheetml/2006/main" count="410" uniqueCount="224">
  <si>
    <t>Gruppe</t>
  </si>
  <si>
    <t>Bezeichnung</t>
  </si>
  <si>
    <t>%</t>
  </si>
  <si>
    <t>II</t>
  </si>
  <si>
    <t>III</t>
  </si>
  <si>
    <t>Seite:</t>
  </si>
  <si>
    <t>Mehrarbeit/Überstd:</t>
  </si>
  <si>
    <t>Zeitausgleichsstd.</t>
  </si>
  <si>
    <t>□</t>
  </si>
  <si>
    <t>FÜR MONTAGE</t>
  </si>
  <si>
    <t>FÜR VORFERTIGUNG</t>
  </si>
  <si>
    <t>Bezeichnung / Betriebsmittelnr.:</t>
  </si>
  <si>
    <t>GZ AG:</t>
  </si>
  <si>
    <t>Unternehmen</t>
  </si>
  <si>
    <t>Projekt:</t>
  </si>
  <si>
    <t>GZ UN:</t>
  </si>
  <si>
    <t>Preisbasis lt. Angebotsunterlagen</t>
  </si>
  <si>
    <t>Erstellt am:</t>
  </si>
  <si>
    <t>Zulagen z.B. für Erschwernisse</t>
  </si>
  <si>
    <t>Arbeitszeitzuschläge z.B. für Überstunden</t>
  </si>
  <si>
    <t>Zuschlag für Wagnis</t>
  </si>
  <si>
    <t>Zuschlag für Gewinn</t>
  </si>
  <si>
    <t>Anteil</t>
  </si>
  <si>
    <t xml:space="preserve">Nr. </t>
  </si>
  <si>
    <t>Materialbezeichnung, Preisquelle</t>
  </si>
  <si>
    <t>Preis ab Lieferer</t>
  </si>
  <si>
    <t>Verlust</t>
  </si>
  <si>
    <t>EH</t>
  </si>
  <si>
    <t>Betrag / EH</t>
  </si>
  <si>
    <t>Material-kosten      frei Bau</t>
  </si>
  <si>
    <t xml:space="preserve">Material-gemeinkosten </t>
  </si>
  <si>
    <t>Stk.</t>
  </si>
  <si>
    <t>Ein-heit</t>
  </si>
  <si>
    <t>Gesamtzuschläge</t>
  </si>
  <si>
    <t>Zuschlag für Geschäfts-gemeinkosten</t>
  </si>
  <si>
    <t>gewicht. Wert</t>
  </si>
  <si>
    <t>Personalgemeinkosten</t>
  </si>
  <si>
    <t>LOHN</t>
  </si>
  <si>
    <t>GEHALT</t>
  </si>
  <si>
    <t>Gewichtetes kollektivvertragliches Entgelt</t>
  </si>
  <si>
    <t>Anteil für unproduktive Zeiten</t>
  </si>
  <si>
    <t>Direkte Personalnebenkosten</t>
  </si>
  <si>
    <t>Umgelegte Personalnebenkosten</t>
  </si>
  <si>
    <t>Preise (Umlagen bzw. Personal)</t>
  </si>
  <si>
    <t>Trans-portkosten</t>
  </si>
  <si>
    <t>Material-preis</t>
  </si>
  <si>
    <t>Material-kosten</t>
  </si>
  <si>
    <t>Gesamt-zuschlag</t>
  </si>
  <si>
    <t>Basis</t>
  </si>
  <si>
    <t>Basis für Wagnis und Gewinn</t>
  </si>
  <si>
    <t>Basis + Gesamt-zuschlag</t>
  </si>
  <si>
    <t>KV-Datum:</t>
  </si>
  <si>
    <t>Basis für Geschäfts- gemein- kosten</t>
  </si>
  <si>
    <t>Weitere Personalnebenkosten</t>
  </si>
  <si>
    <t>Mittellohn - Mittelgehalt - Regielohn - Regiegehalt - Preis</t>
  </si>
  <si>
    <t>Materialpreise</t>
  </si>
  <si>
    <t>Zuschlag für Finanzierungs-kosten</t>
  </si>
  <si>
    <t>Mittellohn - Mittelgehalt - Regielohn - Regiegehalt - Kosten</t>
  </si>
  <si>
    <t>Personalkosten gesamt</t>
  </si>
  <si>
    <t>Personalpreis gesamt</t>
  </si>
  <si>
    <t>KV-Entgelt inkl. unprod. Zeiten</t>
  </si>
  <si>
    <t>Abgabepflichtige Personalkosten</t>
  </si>
  <si>
    <t>Personalkosten vor Zurechnungen</t>
  </si>
  <si>
    <t>%-Satz</t>
  </si>
  <si>
    <t>%-Wert</t>
  </si>
  <si>
    <t>1a</t>
  </si>
  <si>
    <t>1b</t>
  </si>
  <si>
    <t>1c</t>
  </si>
  <si>
    <t>1d</t>
  </si>
  <si>
    <t>1e</t>
  </si>
  <si>
    <t>1f</t>
  </si>
  <si>
    <t>17a</t>
  </si>
  <si>
    <t>17b</t>
  </si>
  <si>
    <t>Umlage von Kosten in Euro für:</t>
  </si>
  <si>
    <t>Gerätepreise</t>
  </si>
  <si>
    <t>Nr.</t>
  </si>
  <si>
    <t>Summe</t>
  </si>
  <si>
    <t xml:space="preserve"> Personalpreis</t>
  </si>
  <si>
    <t>Gerätebezeichnung,
Preisquelle (ev. ÖBGL-Nr)</t>
  </si>
  <si>
    <t>Lohn</t>
  </si>
  <si>
    <t>Sonstiges</t>
  </si>
  <si>
    <t>Betrag/EH</t>
  </si>
  <si>
    <t>K3</t>
  </si>
  <si>
    <t>K4</t>
  </si>
  <si>
    <t>K6</t>
  </si>
  <si>
    <t>K2</t>
  </si>
  <si>
    <t>Basis für Finan- zierungs-kosten</t>
  </si>
  <si>
    <t>KV-Bez.:</t>
  </si>
  <si>
    <t>KV-Entgelt</t>
  </si>
  <si>
    <t>Zuschlag</t>
  </si>
  <si>
    <t>Stunden</t>
  </si>
  <si>
    <t>Außerkollektivvertragliches Entgelt</t>
  </si>
  <si>
    <t>K7</t>
  </si>
  <si>
    <t>Darstellung der Preisermittlung</t>
  </si>
  <si>
    <t>Positionsnummer</t>
  </si>
  <si>
    <t>Positionsstichwort</t>
  </si>
  <si>
    <t>Menge</t>
  </si>
  <si>
    <t>Anteil Lohn</t>
  </si>
  <si>
    <t>FÜR REGIE</t>
  </si>
  <si>
    <t>1g</t>
  </si>
  <si>
    <t>1h</t>
  </si>
  <si>
    <t>1i</t>
  </si>
  <si>
    <t>1j</t>
  </si>
  <si>
    <t>A</t>
  </si>
  <si>
    <t>B</t>
  </si>
  <si>
    <t>% auf B3</t>
  </si>
  <si>
    <t>Summe B3 bis B4</t>
  </si>
  <si>
    <t>Abgabepflichtige Aufwandsentschädigungen z.B. für Wegzeitvergütung</t>
  </si>
  <si>
    <t>Summe B5 bis B9</t>
  </si>
  <si>
    <t>Nicht abgabepflichtige Personalkosten z.B. für Taggeld</t>
  </si>
  <si>
    <t>in % auf B10</t>
  </si>
  <si>
    <t>Summe B10 bis B14</t>
  </si>
  <si>
    <t>in % auf B15</t>
  </si>
  <si>
    <t>A18 + B18</t>
  </si>
  <si>
    <t>in % auf A18</t>
  </si>
  <si>
    <t>in % auf B18</t>
  </si>
  <si>
    <t>A18 + A20; B18 + B20</t>
  </si>
  <si>
    <t>A21 + B21</t>
  </si>
  <si>
    <t>17c</t>
  </si>
  <si>
    <t>17d</t>
  </si>
  <si>
    <t>Ladearbeit und           Manipulation</t>
  </si>
  <si>
    <t>Nebenmaterial</t>
  </si>
  <si>
    <t>Gesamt-zuschlag gemäß K2</t>
  </si>
  <si>
    <t>Menge/EH</t>
  </si>
  <si>
    <t>Kosten/Preis je Einheit</t>
  </si>
  <si>
    <t>Andere Kosten</t>
  </si>
  <si>
    <t>Gerätekosten</t>
  </si>
  <si>
    <t>Gesamt-zuschlag gemäß K2-Blatt</t>
  </si>
  <si>
    <t>Gerätepreis</t>
  </si>
  <si>
    <t>Zuschlagsträger</t>
  </si>
  <si>
    <t>Gesamtzuschlag gemäß Formblatt K2</t>
  </si>
  <si>
    <t>Einheitskosten (EHK)/(Einheitspreis (EHP)</t>
  </si>
  <si>
    <t>Kosten-/Preisermittlung je EH</t>
  </si>
  <si>
    <t>Alle Kostenarten</t>
  </si>
  <si>
    <t>Unternehmen (UN):</t>
  </si>
  <si>
    <t>Wochenarbeitszeit gem KV (Std/Wo):</t>
  </si>
  <si>
    <t>Kalkulierte Wochenarbeitszeit:</t>
  </si>
  <si>
    <t>Kosten (Umlagen (Spalte A) bzw. Personal (Spalte B))</t>
  </si>
  <si>
    <t>Summe A17i; B15 + B16</t>
  </si>
  <si>
    <t>Preisbasis gem. Angebotsunterlagen</t>
  </si>
  <si>
    <t>PA</t>
  </si>
  <si>
    <t>∑</t>
  </si>
  <si>
    <t>L-Rep</t>
  </si>
  <si>
    <t>S-Rep</t>
  </si>
  <si>
    <t>S-AV</t>
  </si>
  <si>
    <t>Zeit-einheit</t>
  </si>
  <si>
    <t>in %</t>
  </si>
  <si>
    <t>Mo</t>
  </si>
  <si>
    <t>GZ gem K2</t>
  </si>
  <si>
    <t>Anteil Sonst.</t>
  </si>
  <si>
    <t>K5 Zusammengesetzte Preiskomponenten</t>
  </si>
  <si>
    <t>UN:</t>
  </si>
  <si>
    <t>Kosten-/Preiserm.für:</t>
  </si>
  <si>
    <t>Nummer:</t>
  </si>
  <si>
    <t xml:space="preserve">Facharbeiter </t>
  </si>
  <si>
    <t>xxxx</t>
  </si>
  <si>
    <t>Fixkosten Stahlbauwerkstätte</t>
  </si>
  <si>
    <t>Monat</t>
  </si>
  <si>
    <t>Preis-anteil</t>
  </si>
  <si>
    <t>Abschreib-ung und Verzinsung (AV)</t>
  </si>
  <si>
    <t>Gerätegemein-kosten auf AV</t>
  </si>
  <si>
    <t>Reparatur und Instand-haltung (Rep)</t>
  </si>
  <si>
    <t>Gerätegemein-kosten auf Rep</t>
  </si>
  <si>
    <t>NN.Material Qual. 1A, eigene Preisdatenbank</t>
  </si>
  <si>
    <t>Gz AG:</t>
  </si>
  <si>
    <t>Gz UN: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</si>
  <si>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</si>
  <si>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</si>
  <si>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</si>
  <si>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</si>
  <si>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</si>
  <si>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</si>
  <si>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</si>
  <si>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</si>
  <si>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</si>
  <si>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</si>
  <si>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</si>
  <si>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</si>
  <si>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</si>
  <si>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</si>
  <si>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</si>
  <si>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</si>
  <si>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r>
      <t xml:space="preserve">Zuschlag für  </t>
    </r>
    <r>
      <rPr>
        <sz val="10"/>
        <rFont val="Calibri"/>
        <family val="2"/>
        <scheme val="minor"/>
      </rPr>
      <t xml:space="preserve"> …</t>
    </r>
  </si>
  <si>
    <t>auf C</t>
  </si>
  <si>
    <t>CxD/100</t>
  </si>
  <si>
    <t>C+E</t>
  </si>
  <si>
    <t>auf F</t>
  </si>
  <si>
    <t>FxG/100</t>
  </si>
  <si>
    <t>F+H</t>
  </si>
  <si>
    <t>auf I</t>
  </si>
  <si>
    <t>IxJ/100</t>
  </si>
  <si>
    <t>I+K</t>
  </si>
  <si>
    <t>auf L</t>
  </si>
  <si>
    <t>LxM/100</t>
  </si>
  <si>
    <t>LxO/100</t>
  </si>
  <si>
    <t>L+N+P</t>
  </si>
  <si>
    <t>Q-100%</t>
  </si>
  <si>
    <t>D + E</t>
  </si>
  <si>
    <t>FxI/100</t>
  </si>
  <si>
    <t>FxK/100</t>
  </si>
  <si>
    <t>(F+H+J+L) x M /100</t>
  </si>
  <si>
    <t>F+H+J+L+N</t>
  </si>
  <si>
    <t>auf O</t>
  </si>
  <si>
    <t>O+OxP/100</t>
  </si>
  <si>
    <t>auf E</t>
  </si>
  <si>
    <t>ExF/100</t>
  </si>
  <si>
    <t>auf H</t>
  </si>
  <si>
    <t>HxI/100</t>
  </si>
  <si>
    <t>E+G+H+J+K</t>
  </si>
  <si>
    <t>L+LxM/100</t>
  </si>
  <si>
    <t>(100 %)</t>
  </si>
  <si>
    <t>Material X; Preisliste und Rabatt</t>
  </si>
  <si>
    <t>m2</t>
  </si>
  <si>
    <t>kg</t>
  </si>
  <si>
    <t>Unternehmen (UN)</t>
  </si>
  <si>
    <t>Material y; Preisliste und Rabatt</t>
  </si>
  <si>
    <t>Turmdrehkran (eigene Kostenrechnung)</t>
  </si>
  <si>
    <t>Hyd.bagger 50kW bis 90kW (eigene Kostenrechnung)</t>
  </si>
  <si>
    <r>
      <t xml:space="preserve">AV </t>
    </r>
    <r>
      <rPr>
        <sz val="11"/>
        <color theme="1"/>
        <rFont val="Calibri"/>
        <family val="2"/>
        <scheme val="minor"/>
      </rPr>
      <t>(in S-AV), Rep (in S-/L-Rep) in €</t>
    </r>
  </si>
  <si>
    <r>
      <t xml:space="preserve">Gerätegemeinkosten </t>
    </r>
    <r>
      <rPr>
        <sz val="11"/>
        <color theme="1"/>
        <rFont val="Calibri"/>
        <family val="2"/>
        <scheme val="minor"/>
      </rPr>
      <t>auf AV(S-AV) bzw Rep (</t>
    </r>
    <r>
      <rPr>
        <sz val="11"/>
        <color theme="1"/>
        <rFont val="Calibri"/>
        <family val="2"/>
      </rPr>
      <t>∑ S-Rep, L-Rep)</t>
    </r>
  </si>
  <si>
    <t>E x F / 100</t>
  </si>
  <si>
    <t>E + G + H</t>
  </si>
  <si>
    <t>I + I x J / 100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</si>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</sst>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C07]\ * #,##0.00_-;\-[$€-C07]\ * #,##0.00_-;_-[$€-C07]\ * &quot;-&quot;??_-;_-@_-"/>
    <numFmt numFmtId="165" formatCode="0.000"/>
    <numFmt numFmtId="167" formatCode="_-&quot;€&quot;\ * #,##0_-;\-&quot;€&quot;\ * #,##0_-;_-&quot;€&quot;\ * &quot;-&quot;??_-;_-@_-"/>
    <numFmt numFmtId="168" formatCode="_-* #,##0.0_-;\-* #,##0.0_-;_-* &quot;-&quot;??_-;_-@_-"/>
    <numFmt numFmtId="170" formatCode="dd\.mm\.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i/>
      <sz val="10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Arial"/>
      <family val="2"/>
    </font>
    <font>
      <i/>
      <sz val="9"/>
      <color theme="1"/>
      <name val="Calibri"/>
      <family val="2"/>
      <scheme val="minor"/>
    </font>
    <font>
      <sz val="11"/>
      <name val="Calibri"/>
      <family val="2"/>
    </font>
    <font>
      <b/>
      <i/>
      <sz val="9"/>
      <color theme="1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bgColor theme="0"/>
      </patternFill>
    </fill>
    <fill>
      <patternFill patternType="darkUp">
        <fgColor theme="0" tint="-0.34998626667073579"/>
        <bgColor theme="0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10" fontId="20" fillId="0" borderId="0" applyProtection="0"/>
    <xf numFmtId="44" fontId="1" fillId="0" borderId="0" applyFont="0" applyFill="0" applyBorder="0" applyAlignment="0" applyProtection="0"/>
  </cellStyleXfs>
  <cellXfs count="602">
    <xf numFmtId="0" fontId="0" fillId="0" borderId="0" xfId="0"/>
    <xf numFmtId="0" fontId="2" fillId="0" borderId="12" xfId="0" applyFont="1" applyBorder="1"/>
    <xf numFmtId="0" fontId="2" fillId="0" borderId="8" xfId="0" applyFont="1" applyBorder="1" applyAlignment="1">
      <alignment horizontal="left"/>
    </xf>
    <xf numFmtId="0" fontId="4" fillId="0" borderId="0" xfId="0" applyFont="1"/>
    <xf numFmtId="0" fontId="4" fillId="0" borderId="11" xfId="0" applyFont="1" applyBorder="1"/>
    <xf numFmtId="0" fontId="4" fillId="0" borderId="10" xfId="0" applyFont="1" applyBorder="1"/>
    <xf numFmtId="0" fontId="5" fillId="0" borderId="8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left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0" fontId="7" fillId="0" borderId="0" xfId="0" applyNumberFormat="1" applyFont="1" applyBorder="1" applyAlignment="1">
      <alignment vertical="center"/>
    </xf>
    <xf numFmtId="9" fontId="7" fillId="0" borderId="3" xfId="1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/>
    <xf numFmtId="0" fontId="4" fillId="2" borderId="42" xfId="0" applyFont="1" applyFill="1" applyBorder="1"/>
    <xf numFmtId="0" fontId="4" fillId="2" borderId="11" xfId="0" applyFont="1" applyFill="1" applyBorder="1"/>
    <xf numFmtId="0" fontId="4" fillId="2" borderId="2" xfId="0" applyFont="1" applyFill="1" applyBorder="1"/>
    <xf numFmtId="2" fontId="4" fillId="0" borderId="0" xfId="0" applyNumberFormat="1" applyFont="1"/>
    <xf numFmtId="1" fontId="10" fillId="0" borderId="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24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10" fontId="10" fillId="0" borderId="1" xfId="2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6" fillId="0" borderId="7" xfId="0" applyFont="1" applyBorder="1" applyAlignment="1">
      <alignment horizontal="center" vertical="center"/>
    </xf>
    <xf numFmtId="43" fontId="16" fillId="0" borderId="2" xfId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5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6" fillId="0" borderId="51" xfId="0" applyFont="1" applyBorder="1" applyAlignment="1">
      <alignment horizontal="center" vertical="center"/>
    </xf>
    <xf numFmtId="43" fontId="16" fillId="0" borderId="17" xfId="1" applyFont="1" applyBorder="1" applyAlignment="1">
      <alignment horizontal="center" vertical="center"/>
    </xf>
    <xf numFmtId="43" fontId="16" fillId="3" borderId="18" xfId="1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7" fillId="0" borderId="52" xfId="0" applyFont="1" applyBorder="1" applyAlignment="1">
      <alignment horizontal="left" vertical="center"/>
    </xf>
    <xf numFmtId="43" fontId="16" fillId="3" borderId="50" xfId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43" fontId="16" fillId="0" borderId="7" xfId="1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9" fontId="9" fillId="0" borderId="7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29" xfId="0" applyBorder="1"/>
    <xf numFmtId="0" fontId="0" fillId="0" borderId="10" xfId="0" applyBorder="1"/>
    <xf numFmtId="0" fontId="0" fillId="0" borderId="16" xfId="0" applyBorder="1" applyAlignment="1">
      <alignment horizontal="left" vertical="center"/>
    </xf>
    <xf numFmtId="0" fontId="4" fillId="0" borderId="12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0" fillId="0" borderId="8" xfId="0" applyBorder="1"/>
    <xf numFmtId="0" fontId="0" fillId="0" borderId="0" xfId="0" applyBorder="1"/>
    <xf numFmtId="0" fontId="0" fillId="0" borderId="1" xfId="0" applyBorder="1"/>
    <xf numFmtId="0" fontId="0" fillId="0" borderId="11" xfId="0" applyBorder="1"/>
    <xf numFmtId="0" fontId="0" fillId="0" borderId="19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0" fillId="0" borderId="38" xfId="0" applyBorder="1"/>
    <xf numFmtId="0" fontId="0" fillId="0" borderId="28" xfId="0" applyBorder="1"/>
    <xf numFmtId="0" fontId="0" fillId="0" borderId="42" xfId="0" applyBorder="1"/>
    <xf numFmtId="0" fontId="0" fillId="0" borderId="27" xfId="0" applyBorder="1"/>
    <xf numFmtId="0" fontId="0" fillId="0" borderId="37" xfId="0" applyBorder="1"/>
    <xf numFmtId="0" fontId="0" fillId="0" borderId="9" xfId="0" applyBorder="1"/>
    <xf numFmtId="0" fontId="0" fillId="0" borderId="43" xfId="0" applyBorder="1"/>
    <xf numFmtId="0" fontId="4" fillId="0" borderId="47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2" borderId="11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7" fillId="0" borderId="45" xfId="0" applyFont="1" applyBorder="1" applyAlignment="1">
      <alignment vertical="center"/>
    </xf>
    <xf numFmtId="164" fontId="7" fillId="0" borderId="47" xfId="0" applyNumberFormat="1" applyFont="1" applyBorder="1" applyAlignment="1">
      <alignment vertical="center"/>
    </xf>
    <xf numFmtId="43" fontId="7" fillId="0" borderId="46" xfId="1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10" fontId="7" fillId="0" borderId="33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1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167" fontId="16" fillId="0" borderId="7" xfId="0" applyNumberFormat="1" applyFont="1" applyBorder="1" applyAlignment="1">
      <alignment horizontal="center" vertical="center"/>
    </xf>
    <xf numFmtId="10" fontId="16" fillId="0" borderId="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4" fillId="0" borderId="10" xfId="3" applyFont="1" applyBorder="1" applyAlignment="1">
      <alignment horizontal="center" vertical="center"/>
    </xf>
    <xf numFmtId="0" fontId="4" fillId="0" borderId="0" xfId="3" applyFont="1" applyAlignment="1">
      <alignment vertical="center"/>
    </xf>
    <xf numFmtId="0" fontId="0" fillId="4" borderId="19" xfId="0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167" fontId="16" fillId="0" borderId="19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167" fontId="16" fillId="0" borderId="2" xfId="5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43" fontId="16" fillId="4" borderId="19" xfId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167" fontId="16" fillId="0" borderId="7" xfId="5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167" fontId="16" fillId="0" borderId="16" xfId="5" applyNumberFormat="1" applyFont="1" applyBorder="1" applyAlignment="1">
      <alignment horizontal="center" vertical="center"/>
    </xf>
    <xf numFmtId="10" fontId="16" fillId="0" borderId="16" xfId="0" applyNumberFormat="1" applyFont="1" applyBorder="1" applyAlignment="1">
      <alignment horizontal="center" vertical="center"/>
    </xf>
    <xf numFmtId="167" fontId="16" fillId="0" borderId="16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0" fillId="0" borderId="45" xfId="0" applyBorder="1" applyAlignment="1"/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" xfId="0" applyBorder="1" applyAlignment="1"/>
    <xf numFmtId="0" fontId="0" fillId="0" borderId="46" xfId="0" applyBorder="1" applyAlignment="1"/>
    <xf numFmtId="164" fontId="0" fillId="0" borderId="38" xfId="0" applyNumberFormat="1" applyBorder="1"/>
    <xf numFmtId="164" fontId="0" fillId="0" borderId="16" xfId="0" applyNumberFormat="1" applyBorder="1"/>
    <xf numFmtId="164" fontId="0" fillId="0" borderId="42" xfId="0" applyNumberFormat="1" applyBorder="1"/>
    <xf numFmtId="164" fontId="0" fillId="0" borderId="2" xfId="0" applyNumberFormat="1" applyBorder="1"/>
    <xf numFmtId="0" fontId="19" fillId="0" borderId="14" xfId="0" applyFont="1" applyBorder="1" applyAlignment="1">
      <alignment horizontal="center" vertical="center"/>
    </xf>
    <xf numFmtId="43" fontId="7" fillId="0" borderId="4" xfId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3" fontId="7" fillId="0" borderId="6" xfId="1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9" fontId="7" fillId="0" borderId="24" xfId="2" applyNumberFormat="1" applyFont="1" applyBorder="1" applyAlignment="1">
      <alignment vertical="center"/>
    </xf>
    <xf numFmtId="9" fontId="7" fillId="0" borderId="7" xfId="2" applyNumberFormat="1" applyFont="1" applyBorder="1" applyAlignment="1">
      <alignment vertical="center"/>
    </xf>
    <xf numFmtId="168" fontId="8" fillId="0" borderId="7" xfId="1" applyNumberFormat="1" applyFont="1" applyBorder="1" applyAlignment="1">
      <alignment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4" fillId="2" borderId="10" xfId="0" applyFont="1" applyFill="1" applyBorder="1"/>
    <xf numFmtId="0" fontId="4" fillId="0" borderId="11" xfId="0" applyFont="1" applyBorder="1" applyAlignment="1">
      <alignment horizontal="left"/>
    </xf>
    <xf numFmtId="0" fontId="2" fillId="2" borderId="9" xfId="0" applyFont="1" applyFill="1" applyBorder="1"/>
    <xf numFmtId="0" fontId="18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9" fontId="18" fillId="0" borderId="3" xfId="1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9" fontId="18" fillId="0" borderId="14" xfId="2" applyNumberFormat="1" applyFont="1" applyBorder="1" applyAlignment="1">
      <alignment vertical="center"/>
    </xf>
    <xf numFmtId="43" fontId="18" fillId="0" borderId="13" xfId="1" applyFont="1" applyBorder="1" applyAlignment="1">
      <alignment vertical="center"/>
    </xf>
    <xf numFmtId="168" fontId="18" fillId="0" borderId="7" xfId="1" applyNumberFormat="1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9" fontId="18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3" fontId="26" fillId="0" borderId="17" xfId="1" applyFont="1" applyBorder="1" applyAlignment="1">
      <alignment horizontal="center" vertical="center"/>
    </xf>
    <xf numFmtId="9" fontId="26" fillId="0" borderId="2" xfId="0" applyNumberFormat="1" applyFont="1" applyBorder="1" applyAlignment="1">
      <alignment horizontal="center" vertical="center"/>
    </xf>
    <xf numFmtId="43" fontId="26" fillId="0" borderId="2" xfId="0" applyNumberFormat="1" applyFont="1" applyBorder="1" applyAlignment="1">
      <alignment horizontal="center" vertical="center"/>
    </xf>
    <xf numFmtId="43" fontId="26" fillId="0" borderId="7" xfId="1" applyFont="1" applyBorder="1" applyAlignment="1">
      <alignment horizontal="center" vertical="center"/>
    </xf>
    <xf numFmtId="9" fontId="26" fillId="0" borderId="7" xfId="0" applyNumberFormat="1" applyFont="1" applyBorder="1" applyAlignment="1">
      <alignment horizontal="center" vertical="center"/>
    </xf>
    <xf numFmtId="43" fontId="26" fillId="0" borderId="7" xfId="0" applyNumberFormat="1" applyFont="1" applyBorder="1" applyAlignment="1">
      <alignment horizontal="center" vertical="center"/>
    </xf>
    <xf numFmtId="10" fontId="26" fillId="0" borderId="7" xfId="0" applyNumberFormat="1" applyFont="1" applyBorder="1" applyAlignment="1">
      <alignment horizontal="center" vertical="center"/>
    </xf>
    <xf numFmtId="43" fontId="26" fillId="0" borderId="52" xfId="0" applyNumberFormat="1" applyFont="1" applyBorder="1" applyAlignment="1">
      <alignment horizontal="center" vertical="center"/>
    </xf>
    <xf numFmtId="43" fontId="26" fillId="0" borderId="2" xfId="1" applyFont="1" applyBorder="1" applyAlignment="1">
      <alignment horizontal="center" vertical="center"/>
    </xf>
    <xf numFmtId="10" fontId="26" fillId="0" borderId="2" xfId="0" applyNumberFormat="1" applyFont="1" applyBorder="1" applyAlignment="1">
      <alignment horizontal="center" vertical="center"/>
    </xf>
    <xf numFmtId="43" fontId="26" fillId="0" borderId="51" xfId="0" applyNumberFormat="1" applyFont="1" applyBorder="1" applyAlignment="1">
      <alignment horizontal="center" vertical="center"/>
    </xf>
    <xf numFmtId="43" fontId="26" fillId="0" borderId="19" xfId="0" applyNumberFormat="1" applyFont="1" applyBorder="1" applyAlignment="1">
      <alignment horizontal="center" vertical="center"/>
    </xf>
    <xf numFmtId="43" fontId="26" fillId="0" borderId="22" xfId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0" fillId="0" borderId="7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10" fontId="24" fillId="2" borderId="7" xfId="2" applyNumberFormat="1" applyFont="1" applyFill="1" applyBorder="1" applyAlignment="1">
      <alignment vertical="center"/>
    </xf>
    <xf numFmtId="10" fontId="24" fillId="0" borderId="1" xfId="2" applyNumberFormat="1" applyFont="1" applyBorder="1" applyAlignment="1">
      <alignment horizontal="center" vertical="center"/>
    </xf>
    <xf numFmtId="10" fontId="24" fillId="2" borderId="1" xfId="2" applyNumberFormat="1" applyFont="1" applyFill="1" applyBorder="1" applyAlignment="1">
      <alignment horizontal="center" vertical="center"/>
    </xf>
    <xf numFmtId="10" fontId="24" fillId="0" borderId="5" xfId="2" applyNumberFormat="1" applyFont="1" applyBorder="1" applyAlignment="1">
      <alignment horizontal="center" vertical="center"/>
    </xf>
    <xf numFmtId="10" fontId="24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167" fontId="26" fillId="0" borderId="16" xfId="5" applyNumberFormat="1" applyFont="1" applyBorder="1" applyAlignment="1">
      <alignment horizontal="center" vertical="center"/>
    </xf>
    <xf numFmtId="10" fontId="26" fillId="0" borderId="16" xfId="0" applyNumberFormat="1" applyFont="1" applyBorder="1" applyAlignment="1">
      <alignment horizontal="center" vertical="center"/>
    </xf>
    <xf numFmtId="167" fontId="26" fillId="0" borderId="16" xfId="0" applyNumberFormat="1" applyFont="1" applyBorder="1" applyAlignment="1">
      <alignment horizontal="center" vertical="center"/>
    </xf>
    <xf numFmtId="167" fontId="26" fillId="0" borderId="2" xfId="5" applyNumberFormat="1" applyFont="1" applyBorder="1" applyAlignment="1">
      <alignment horizontal="center" vertical="center"/>
    </xf>
    <xf numFmtId="10" fontId="26" fillId="0" borderId="2" xfId="0" applyNumberFormat="1" applyFont="1" applyBorder="1" applyAlignment="1">
      <alignment vertical="center"/>
    </xf>
    <xf numFmtId="167" fontId="26" fillId="0" borderId="2" xfId="0" applyNumberFormat="1" applyFont="1" applyBorder="1" applyAlignment="1">
      <alignment horizontal="center" vertical="center"/>
    </xf>
    <xf numFmtId="167" fontId="26" fillId="0" borderId="2" xfId="0" applyNumberFormat="1" applyFont="1" applyBorder="1" applyAlignment="1">
      <alignment vertical="center"/>
    </xf>
    <xf numFmtId="0" fontId="0" fillId="4" borderId="56" xfId="0" applyFill="1" applyBorder="1" applyAlignment="1">
      <alignment horizontal="center" vertical="center"/>
    </xf>
    <xf numFmtId="10" fontId="26" fillId="0" borderId="19" xfId="0" applyNumberFormat="1" applyFont="1" applyBorder="1" applyAlignment="1">
      <alignment horizontal="center" vertical="center"/>
    </xf>
    <xf numFmtId="43" fontId="16" fillId="0" borderId="19" xfId="0" applyNumberFormat="1" applyFont="1" applyBorder="1" applyAlignment="1">
      <alignment horizontal="center" vertical="center"/>
    </xf>
    <xf numFmtId="43" fontId="16" fillId="0" borderId="22" xfId="0" applyNumberFormat="1" applyFont="1" applyBorder="1" applyAlignment="1">
      <alignment horizontal="center" vertical="center"/>
    </xf>
    <xf numFmtId="167" fontId="16" fillId="0" borderId="56" xfId="0" applyNumberFormat="1" applyFont="1" applyBorder="1" applyAlignment="1">
      <alignment horizontal="center" vertical="center"/>
    </xf>
    <xf numFmtId="10" fontId="16" fillId="0" borderId="2" xfId="0" applyNumberFormat="1" applyFont="1" applyBorder="1" applyAlignment="1">
      <alignment vertical="center"/>
    </xf>
    <xf numFmtId="167" fontId="16" fillId="0" borderId="2" xfId="0" applyNumberFormat="1" applyFont="1" applyBorder="1" applyAlignment="1">
      <alignment vertical="center"/>
    </xf>
    <xf numFmtId="167" fontId="16" fillId="0" borderId="2" xfId="5" applyNumberFormat="1" applyFont="1" applyBorder="1" applyAlignment="1">
      <alignment vertical="center"/>
    </xf>
    <xf numFmtId="44" fontId="26" fillId="0" borderId="2" xfId="0" applyNumberFormat="1" applyFont="1" applyBorder="1" applyAlignment="1">
      <alignment horizontal="center" vertical="center"/>
    </xf>
    <xf numFmtId="44" fontId="26" fillId="0" borderId="19" xfId="0" applyNumberFormat="1" applyFont="1" applyBorder="1" applyAlignment="1">
      <alignment horizontal="center" vertical="center"/>
    </xf>
    <xf numFmtId="44" fontId="26" fillId="0" borderId="56" xfId="0" applyNumberFormat="1" applyFont="1" applyBorder="1" applyAlignment="1">
      <alignment horizontal="center" vertical="center"/>
    </xf>
    <xf numFmtId="0" fontId="28" fillId="0" borderId="9" xfId="0" applyFont="1" applyBorder="1"/>
    <xf numFmtId="0" fontId="28" fillId="0" borderId="11" xfId="0" applyFont="1" applyBorder="1"/>
    <xf numFmtId="0" fontId="3" fillId="0" borderId="11" xfId="0" applyFont="1" applyBorder="1"/>
    <xf numFmtId="0" fontId="3" fillId="0" borderId="10" xfId="0" applyFont="1" applyBorder="1"/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/>
    <xf numFmtId="0" fontId="5" fillId="0" borderId="12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2" borderId="4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9" fontId="4" fillId="0" borderId="3" xfId="0" quotePrefix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2" fontId="24" fillId="0" borderId="3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2" fontId="24" fillId="0" borderId="4" xfId="0" applyNumberFormat="1" applyFont="1" applyBorder="1" applyAlignment="1">
      <alignment horizontal="center" vertical="center" wrapText="1"/>
    </xf>
    <xf numFmtId="10" fontId="9" fillId="0" borderId="5" xfId="2" applyNumberFormat="1" applyFont="1" applyBorder="1" applyAlignment="1">
      <alignment horizontal="center" vertical="center"/>
    </xf>
    <xf numFmtId="10" fontId="9" fillId="0" borderId="6" xfId="2" applyNumberFormat="1" applyFont="1" applyBorder="1" applyAlignment="1">
      <alignment horizontal="center" vertical="center"/>
    </xf>
    <xf numFmtId="10" fontId="24" fillId="0" borderId="5" xfId="2" applyNumberFormat="1" applyFont="1" applyBorder="1" applyAlignment="1">
      <alignment horizontal="center" vertical="center"/>
    </xf>
    <xf numFmtId="10" fontId="24" fillId="0" borderId="6" xfId="2" applyNumberFormat="1" applyFont="1" applyBorder="1" applyAlignment="1">
      <alignment horizontal="center" vertical="center"/>
    </xf>
    <xf numFmtId="10" fontId="24" fillId="0" borderId="1" xfId="2" applyNumberFormat="1" applyFont="1" applyBorder="1" applyAlignment="1">
      <alignment horizontal="center" vertical="center"/>
    </xf>
    <xf numFmtId="10" fontId="24" fillId="2" borderId="40" xfId="2" applyNumberFormat="1" applyFont="1" applyFill="1" applyBorder="1" applyAlignment="1">
      <alignment horizontal="center" vertical="center"/>
    </xf>
    <xf numFmtId="10" fontId="24" fillId="2" borderId="6" xfId="2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7" fillId="0" borderId="9" xfId="2" applyNumberFormat="1" applyFont="1" applyBorder="1" applyAlignment="1">
      <alignment horizontal="center" vertical="center"/>
    </xf>
    <xf numFmtId="10" fontId="7" fillId="0" borderId="11" xfId="2" applyNumberFormat="1" applyFont="1" applyBorder="1" applyAlignment="1">
      <alignment horizontal="center" vertical="center"/>
    </xf>
    <xf numFmtId="10" fontId="7" fillId="0" borderId="10" xfId="2" applyNumberFormat="1" applyFont="1" applyBorder="1" applyAlignment="1">
      <alignment horizontal="center" vertical="center"/>
    </xf>
    <xf numFmtId="10" fontId="7" fillId="0" borderId="20" xfId="2" applyNumberFormat="1" applyFont="1" applyBorder="1" applyAlignment="1">
      <alignment horizontal="center" vertical="center"/>
    </xf>
    <xf numFmtId="10" fontId="7" fillId="0" borderId="33" xfId="2" applyNumberFormat="1" applyFont="1" applyBorder="1" applyAlignment="1">
      <alignment horizontal="center" vertical="center"/>
    </xf>
    <xf numFmtId="10" fontId="7" fillId="0" borderId="21" xfId="2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18" fillId="0" borderId="9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24" fillId="0" borderId="5" xfId="0" applyNumberFormat="1" applyFont="1" applyBorder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164" fontId="12" fillId="2" borderId="48" xfId="0" applyNumberFormat="1" applyFont="1" applyFill="1" applyBorder="1" applyAlignment="1">
      <alignment horizontal="center" vertical="center"/>
    </xf>
    <xf numFmtId="164" fontId="12" fillId="2" borderId="31" xfId="0" applyNumberFormat="1" applyFont="1" applyFill="1" applyBorder="1" applyAlignment="1">
      <alignment horizontal="center" vertical="center"/>
    </xf>
    <xf numFmtId="164" fontId="12" fillId="2" borderId="32" xfId="0" applyNumberFormat="1" applyFont="1" applyFill="1" applyBorder="1" applyAlignment="1">
      <alignment horizontal="center" vertical="center"/>
    </xf>
    <xf numFmtId="164" fontId="12" fillId="2" borderId="40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2" fillId="2" borderId="6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33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0" fontId="18" fillId="0" borderId="9" xfId="0" applyNumberFormat="1" applyFont="1" applyBorder="1" applyAlignment="1">
      <alignment horizontal="center" vertical="center"/>
    </xf>
    <xf numFmtId="10" fontId="18" fillId="0" borderId="10" xfId="0" applyNumberFormat="1" applyFont="1" applyBorder="1" applyAlignment="1">
      <alignment horizontal="center" vertical="center"/>
    </xf>
    <xf numFmtId="164" fontId="18" fillId="0" borderId="20" xfId="0" applyNumberFormat="1" applyFont="1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24" fillId="0" borderId="6" xfId="0" applyNumberFormat="1" applyFont="1" applyFill="1" applyBorder="1" applyAlignment="1">
      <alignment horizontal="center" vertical="center"/>
    </xf>
    <xf numFmtId="164" fontId="24" fillId="0" borderId="5" xfId="0" applyNumberFormat="1" applyFont="1" applyFill="1" applyBorder="1" applyAlignment="1">
      <alignment horizontal="center" vertical="center"/>
    </xf>
    <xf numFmtId="164" fontId="24" fillId="0" borderId="3" xfId="0" applyNumberFormat="1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10" fontId="18" fillId="0" borderId="20" xfId="0" applyNumberFormat="1" applyFont="1" applyBorder="1" applyAlignment="1">
      <alignment horizontal="center" vertical="center"/>
    </xf>
    <xf numFmtId="10" fontId="18" fillId="0" borderId="21" xfId="0" applyNumberFormat="1" applyFont="1" applyBorder="1" applyAlignment="1">
      <alignment horizontal="center" vertical="center"/>
    </xf>
    <xf numFmtId="164" fontId="25" fillId="0" borderId="20" xfId="0" applyNumberFormat="1" applyFont="1" applyBorder="1" applyAlignment="1">
      <alignment horizontal="center" vertical="center"/>
    </xf>
    <xf numFmtId="164" fontId="25" fillId="0" borderId="21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64" fontId="24" fillId="2" borderId="48" xfId="0" applyNumberFormat="1" applyFont="1" applyFill="1" applyBorder="1" applyAlignment="1">
      <alignment horizontal="center" vertical="center"/>
    </xf>
    <xf numFmtId="164" fontId="24" fillId="2" borderId="31" xfId="0" applyNumberFormat="1" applyFont="1" applyFill="1" applyBorder="1" applyAlignment="1">
      <alignment horizontal="center" vertical="center"/>
    </xf>
    <xf numFmtId="164" fontId="24" fillId="2" borderId="32" xfId="0" applyNumberFormat="1" applyFont="1" applyFill="1" applyBorder="1" applyAlignment="1">
      <alignment horizontal="center" vertical="center"/>
    </xf>
    <xf numFmtId="164" fontId="24" fillId="2" borderId="49" xfId="0" applyNumberFormat="1" applyFont="1" applyFill="1" applyBorder="1" applyAlignment="1">
      <alignment horizontal="center" vertical="center"/>
    </xf>
    <xf numFmtId="164" fontId="24" fillId="2" borderId="45" xfId="0" applyNumberFormat="1" applyFont="1" applyFill="1" applyBorder="1" applyAlignment="1">
      <alignment horizontal="center" vertical="center"/>
    </xf>
    <xf numFmtId="164" fontId="24" fillId="2" borderId="47" xfId="0" applyNumberFormat="1" applyFont="1" applyFill="1" applyBorder="1" applyAlignment="1">
      <alignment horizontal="center" vertical="center"/>
    </xf>
    <xf numFmtId="10" fontId="18" fillId="0" borderId="12" xfId="0" applyNumberFormat="1" applyFont="1" applyBorder="1" applyAlignment="1">
      <alignment horizontal="center" vertical="center"/>
    </xf>
    <xf numFmtId="10" fontId="18" fillId="0" borderId="13" xfId="0" applyNumberFormat="1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4" fontId="18" fillId="0" borderId="9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24" fillId="0" borderId="9" xfId="0" applyNumberFormat="1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left" vertical="center" wrapText="1"/>
    </xf>
    <xf numFmtId="164" fontId="18" fillId="0" borderId="1" xfId="0" applyNumberFormat="1" applyFont="1" applyBorder="1" applyAlignment="1">
      <alignment horizontal="left" vertical="center" wrapText="1"/>
    </xf>
    <xf numFmtId="164" fontId="18" fillId="0" borderId="6" xfId="0" applyNumberFormat="1" applyFont="1" applyBorder="1" applyAlignment="1">
      <alignment horizontal="left" vertical="center" wrapText="1"/>
    </xf>
    <xf numFmtId="165" fontId="18" fillId="0" borderId="5" xfId="0" applyNumberFormat="1" applyFont="1" applyBorder="1" applyAlignment="1">
      <alignment horizontal="center" vertical="center"/>
    </xf>
    <xf numFmtId="165" fontId="18" fillId="0" borderId="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5" fontId="24" fillId="2" borderId="40" xfId="0" applyNumberFormat="1" applyFont="1" applyFill="1" applyBorder="1" applyAlignment="1">
      <alignment horizontal="center" vertical="center"/>
    </xf>
    <xf numFmtId="165" fontId="24" fillId="2" borderId="6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quotePrefix="1" applyFont="1" applyBorder="1" applyAlignment="1">
      <alignment horizontal="center" vertical="center"/>
    </xf>
    <xf numFmtId="10" fontId="18" fillId="0" borderId="5" xfId="2" applyNumberFormat="1" applyFont="1" applyBorder="1" applyAlignment="1">
      <alignment horizontal="center" vertical="center"/>
    </xf>
    <xf numFmtId="10" fontId="18" fillId="0" borderId="1" xfId="2" applyNumberFormat="1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top"/>
    </xf>
    <xf numFmtId="0" fontId="4" fillId="0" borderId="47" xfId="0" applyFont="1" applyBorder="1" applyAlignment="1">
      <alignment horizontal="left" vertical="top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33" xfId="0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12" xfId="0" applyFont="1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3" xfId="0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26" fillId="0" borderId="7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10" fontId="16" fillId="0" borderId="2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15" fillId="0" borderId="5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164" fontId="18" fillId="0" borderId="8" xfId="0" applyNumberFormat="1" applyFont="1" applyBorder="1" applyAlignment="1">
      <alignment horizontal="center" vertical="center"/>
    </xf>
    <xf numFmtId="164" fontId="7" fillId="0" borderId="45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46" xfId="0" applyFont="1" applyBorder="1" applyAlignment="1">
      <alignment horizontal="left" vertical="center"/>
    </xf>
    <xf numFmtId="0" fontId="18" fillId="0" borderId="45" xfId="0" applyFont="1" applyBorder="1" applyAlignment="1">
      <alignment horizontal="left" vertical="center"/>
    </xf>
    <xf numFmtId="0" fontId="18" fillId="0" borderId="47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170" fontId="7" fillId="0" borderId="33" xfId="0" applyNumberFormat="1" applyFont="1" applyBorder="1" applyAlignment="1">
      <alignment horizontal="center" vertical="center"/>
    </xf>
    <xf numFmtId="170" fontId="7" fillId="0" borderId="21" xfId="0" applyNumberFormat="1" applyFont="1" applyBorder="1" applyAlignment="1">
      <alignment horizontal="center" vertical="center"/>
    </xf>
  </cellXfs>
  <cellStyles count="6">
    <cellStyle name="Komma" xfId="1" builtinId="3"/>
    <cellStyle name="Prozent" xfId="2" builtinId="5"/>
    <cellStyle name="Prozent 2" xfId="4" xr:uid="{D46A9B21-AA37-4DC7-A15D-D90B30B2B0AF}"/>
    <cellStyle name="Standard" xfId="0" builtinId="0"/>
    <cellStyle name="Standard 2" xfId="3" xr:uid="{56D36F66-0A22-4194-8F65-72D058AB7A31}"/>
    <cellStyle name="Währung" xfId="5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ropik/Desktop/Kropik/Desktop/BUCH%20Kalk/2020%20K3%2002xx%20E+M%20Mittelloh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 KV-Daten"/>
      <sheetName val="Stamm Pers.NK"/>
      <sheetName val="Projekt"/>
      <sheetName val="K2 2020"/>
      <sheetName val=" K3 2020 MLP"/>
      <sheetName val=" K3 2020 Regie1"/>
      <sheetName val=" K3 2020 Regie2"/>
      <sheetName val=" K3 1999"/>
    </sheetNames>
    <sheetDataSet>
      <sheetData sheetId="0">
        <row r="7">
          <cell r="A7" t="str">
            <v>LG Techniker</v>
          </cell>
        </row>
        <row r="8">
          <cell r="A8" t="str">
            <v>LG 1 Spitzenfacharbeiter</v>
          </cell>
        </row>
        <row r="9">
          <cell r="A9" t="str">
            <v>LG 2 Qualifizierter Facharbeiter</v>
          </cell>
        </row>
        <row r="10">
          <cell r="A10" t="str">
            <v xml:space="preserve">LG 3 Facharbeiter </v>
          </cell>
        </row>
        <row r="11">
          <cell r="A11" t="str">
            <v>LG 4 Besonders qualifizierter Arbeitnehmer</v>
          </cell>
        </row>
        <row r="12">
          <cell r="A12" t="str">
            <v>LG 5 Qualifizierter Arbeitnehmer</v>
          </cell>
        </row>
        <row r="13">
          <cell r="A13" t="str">
            <v>LG 6 Arbeitnehmer mit Zweckausbildung</v>
          </cell>
        </row>
        <row r="14">
          <cell r="A14" t="str">
            <v>LG 7 Arbeitnehmer ohne Zweckausbildung</v>
          </cell>
        </row>
        <row r="15">
          <cell r="A15"/>
        </row>
        <row r="16">
          <cell r="A16" t="str">
            <v>1. Lehrjahr</v>
          </cell>
        </row>
        <row r="17">
          <cell r="A17" t="str">
            <v>2. Lehrjahr</v>
          </cell>
        </row>
        <row r="18">
          <cell r="A18" t="str">
            <v>3. Lehrjahr</v>
          </cell>
        </row>
        <row r="19">
          <cell r="A19" t="str">
            <v>4. Lehrjahr</v>
          </cell>
        </row>
        <row r="20">
          <cell r="A20"/>
        </row>
        <row r="21">
          <cell r="A21"/>
        </row>
        <row r="22">
          <cell r="A22"/>
        </row>
        <row r="23">
          <cell r="A23"/>
        </row>
        <row r="24">
          <cell r="A24"/>
        </row>
        <row r="25">
          <cell r="A25"/>
        </row>
        <row r="26">
          <cell r="A26"/>
        </row>
        <row r="27">
          <cell r="A27"/>
        </row>
        <row r="28">
          <cell r="A28"/>
        </row>
        <row r="29">
          <cell r="A29"/>
        </row>
        <row r="30">
          <cell r="A30"/>
        </row>
        <row r="31">
          <cell r="A31"/>
        </row>
        <row r="32">
          <cell r="A32"/>
        </row>
        <row r="33">
          <cell r="A33"/>
        </row>
        <row r="39">
          <cell r="A39" t="str">
            <v>Zeitausgleich 25%</v>
          </cell>
        </row>
        <row r="40">
          <cell r="A40"/>
        </row>
        <row r="41">
          <cell r="A41" t="str">
            <v>Überstunde 50%</v>
          </cell>
        </row>
        <row r="42">
          <cell r="A42" t="str">
            <v>Überstunde 75%</v>
          </cell>
        </row>
        <row r="43">
          <cell r="A43" t="str">
            <v>Überstunde 100%</v>
          </cell>
        </row>
        <row r="44">
          <cell r="A44"/>
        </row>
        <row r="45">
          <cell r="A45"/>
        </row>
        <row r="46">
          <cell r="A46"/>
        </row>
        <row r="47">
          <cell r="A47"/>
        </row>
        <row r="48">
          <cell r="A48"/>
        </row>
        <row r="50">
          <cell r="A50" t="str">
            <v>Sonntagszuschlag (Basis=Lohn)</v>
          </cell>
        </row>
        <row r="51">
          <cell r="A51"/>
        </row>
        <row r="52">
          <cell r="A52"/>
        </row>
        <row r="53">
          <cell r="A53"/>
        </row>
        <row r="54">
          <cell r="A54"/>
        </row>
        <row r="55">
          <cell r="A55"/>
        </row>
        <row r="56">
          <cell r="A56"/>
        </row>
        <row r="57">
          <cell r="A57"/>
        </row>
        <row r="58">
          <cell r="A58"/>
        </row>
        <row r="59">
          <cell r="A59"/>
        </row>
        <row r="61">
          <cell r="A61" t="str">
            <v>Nachtarbeitszulage (€), 22–6 Uhr</v>
          </cell>
        </row>
        <row r="62">
          <cell r="A62" t="str">
            <v>Schichtzulage (€), 2. Schicht</v>
          </cell>
        </row>
        <row r="63">
          <cell r="A63"/>
        </row>
        <row r="64">
          <cell r="A64"/>
        </row>
        <row r="65">
          <cell r="A65"/>
        </row>
        <row r="71">
          <cell r="A71" t="str">
            <v>Vorarbeiterzuschlag</v>
          </cell>
        </row>
        <row r="72">
          <cell r="A72" t="str">
            <v>Schmutzzulage</v>
          </cell>
        </row>
        <row r="73">
          <cell r="A73" t="str">
            <v>Erschwerniszulage</v>
          </cell>
        </row>
        <row r="74">
          <cell r="A74" t="str">
            <v>Gefahrenzulage</v>
          </cell>
        </row>
        <row r="75">
          <cell r="A75"/>
        </row>
        <row r="76">
          <cell r="A76"/>
        </row>
        <row r="77">
          <cell r="A77"/>
        </row>
        <row r="78">
          <cell r="A78"/>
        </row>
        <row r="79">
          <cell r="A79"/>
        </row>
        <row r="80">
          <cell r="A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  <row r="86">
          <cell r="A86"/>
        </row>
        <row r="87">
          <cell r="A87"/>
        </row>
        <row r="88">
          <cell r="A88"/>
        </row>
        <row r="89">
          <cell r="A89"/>
        </row>
        <row r="90">
          <cell r="A90"/>
        </row>
        <row r="91">
          <cell r="A91"/>
        </row>
        <row r="92">
          <cell r="A92"/>
        </row>
        <row r="93">
          <cell r="A93"/>
        </row>
        <row r="94">
          <cell r="A94"/>
        </row>
        <row r="95">
          <cell r="A95"/>
        </row>
        <row r="96">
          <cell r="A96"/>
        </row>
        <row r="97">
          <cell r="A97"/>
        </row>
        <row r="103">
          <cell r="A103" t="str">
            <v>kleine Entfernungszulage (&gt;6Std)</v>
          </cell>
        </row>
        <row r="104">
          <cell r="A104" t="str">
            <v>mittlere Entfernungszulage (&gt;11Std)</v>
          </cell>
        </row>
        <row r="105">
          <cell r="A105" t="str">
            <v>große Entfernungszulage (&gt;11Std + Nächt.)</v>
          </cell>
        </row>
        <row r="106">
          <cell r="A106"/>
        </row>
        <row r="107">
          <cell r="A107" t="str">
            <v>Nächtigungsgeld</v>
          </cell>
        </row>
        <row r="108">
          <cell r="A108"/>
        </row>
        <row r="109">
          <cell r="A109"/>
        </row>
        <row r="110">
          <cell r="A110"/>
        </row>
        <row r="111">
          <cell r="A111"/>
        </row>
        <row r="112">
          <cell r="A112"/>
        </row>
        <row r="113">
          <cell r="A113"/>
        </row>
        <row r="114">
          <cell r="A114"/>
        </row>
        <row r="117">
          <cell r="A117" t="str">
            <v>Montagezulage</v>
          </cell>
        </row>
        <row r="118">
          <cell r="A118"/>
        </row>
        <row r="119">
          <cell r="A119"/>
        </row>
        <row r="122">
          <cell r="A122"/>
        </row>
        <row r="123">
          <cell r="A123"/>
        </row>
        <row r="124">
          <cell r="A124"/>
        </row>
        <row r="125">
          <cell r="A125"/>
        </row>
        <row r="126">
          <cell r="A126"/>
        </row>
        <row r="127">
          <cell r="A127"/>
        </row>
      </sheetData>
      <sheetData sheetId="1"/>
      <sheetData sheetId="2">
        <row r="5">
          <cell r="D5" t="str">
            <v>Stahlbau NN GmbH</v>
          </cell>
        </row>
        <row r="242">
          <cell r="A242" t="str">
            <v/>
          </cell>
        </row>
        <row r="243">
          <cell r="A243" t="str">
            <v>Fertigungsgemeinkosten</v>
          </cell>
        </row>
        <row r="244">
          <cell r="A244" t="str">
            <v>Bauleitungskosten (personelle BGK)</v>
          </cell>
        </row>
        <row r="245">
          <cell r="A245" t="str">
            <v>Eigene Kalkulation1</v>
          </cell>
        </row>
        <row r="246">
          <cell r="A246" t="str">
            <v/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7655E-3AAA-4CAC-97D9-BE6BCC2629B9}">
  <sheetPr>
    <tabColor rgb="FF00B050"/>
  </sheetPr>
  <dimension ref="A1:AA21"/>
  <sheetViews>
    <sheetView showGridLines="0" zoomScale="110" zoomScaleNormal="110" workbookViewId="0">
      <selection activeCell="H9" sqref="H9"/>
    </sheetView>
  </sheetViews>
  <sheetFormatPr baseColWidth="10" defaultColWidth="11.46484375" defaultRowHeight="13.15" x14ac:dyDescent="0.4"/>
  <cols>
    <col min="1" max="1" width="3.19921875" style="3" customWidth="1"/>
    <col min="2" max="7" width="4" style="3" customWidth="1"/>
    <col min="8" max="9" width="6.796875" style="3" customWidth="1"/>
    <col min="10" max="11" width="4" style="3" customWidth="1"/>
    <col min="12" max="13" width="6.796875" style="3" customWidth="1"/>
    <col min="14" max="15" width="4" style="3" customWidth="1"/>
    <col min="16" max="17" width="6.796875" style="3" customWidth="1"/>
    <col min="18" max="18" width="4.265625" style="3" customWidth="1"/>
    <col min="19" max="19" width="4.46484375" style="3" customWidth="1"/>
    <col min="20" max="23" width="6.796875" style="3" customWidth="1"/>
    <col min="24" max="27" width="4" style="3" customWidth="1"/>
    <col min="28" max="28" width="4.46484375" style="3" customWidth="1"/>
    <col min="29" max="16384" width="11.46484375" style="3"/>
  </cols>
  <sheetData>
    <row r="1" spans="1:27" ht="18" x14ac:dyDescent="0.55000000000000004">
      <c r="A1" s="1" t="s">
        <v>85</v>
      </c>
      <c r="B1" s="2" t="s">
        <v>33</v>
      </c>
      <c r="C1" s="6"/>
      <c r="D1" s="6"/>
      <c r="E1" s="7"/>
      <c r="F1" s="7"/>
      <c r="G1" s="150" t="s">
        <v>14</v>
      </c>
      <c r="H1" s="151"/>
      <c r="I1" s="151"/>
      <c r="J1" s="4"/>
      <c r="K1" s="4"/>
      <c r="L1" s="7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8" t="s">
        <v>5</v>
      </c>
      <c r="Z1" s="4"/>
      <c r="AA1" s="5"/>
    </row>
    <row r="2" spans="1:27" s="15" customFormat="1" ht="15" customHeight="1" x14ac:dyDescent="0.45">
      <c r="A2" s="9"/>
      <c r="B2" s="150" t="s">
        <v>13</v>
      </c>
      <c r="C2" s="10"/>
      <c r="D2" s="10"/>
      <c r="E2" s="10"/>
      <c r="F2" s="11"/>
      <c r="G2" s="11"/>
      <c r="H2" s="11"/>
      <c r="I2" s="11"/>
      <c r="J2" s="13"/>
      <c r="K2" s="11"/>
      <c r="L2" s="11"/>
      <c r="M2" s="102" t="s">
        <v>165</v>
      </c>
      <c r="N2" s="103"/>
      <c r="O2" s="103"/>
      <c r="P2" s="103"/>
      <c r="Q2" s="102" t="s">
        <v>164</v>
      </c>
      <c r="R2" s="13"/>
      <c r="S2" s="103"/>
      <c r="T2" s="103"/>
      <c r="U2" s="26" t="s">
        <v>17</v>
      </c>
      <c r="V2" s="11"/>
      <c r="W2" s="11"/>
      <c r="X2" s="11"/>
      <c r="Y2" s="11"/>
      <c r="Z2" s="11"/>
      <c r="AA2" s="12"/>
    </row>
    <row r="3" spans="1:27" s="15" customFormat="1" ht="15" customHeight="1" x14ac:dyDescent="0.45">
      <c r="A3" s="9"/>
      <c r="B3" s="19"/>
      <c r="C3" s="13"/>
      <c r="D3" s="28"/>
      <c r="E3" s="13"/>
      <c r="F3" s="13"/>
      <c r="G3" s="13"/>
      <c r="H3" s="13"/>
      <c r="I3" s="13"/>
      <c r="J3" s="13"/>
      <c r="K3" s="20"/>
      <c r="L3" s="20"/>
      <c r="M3" s="106"/>
      <c r="N3" s="105"/>
      <c r="O3" s="105"/>
      <c r="P3" s="105"/>
      <c r="Q3" s="106"/>
      <c r="R3" s="13"/>
      <c r="S3" s="105"/>
      <c r="T3" s="105"/>
      <c r="U3" s="30"/>
      <c r="V3" s="17"/>
      <c r="W3" s="17"/>
      <c r="X3" s="17"/>
      <c r="Y3" s="17"/>
      <c r="Z3" s="17"/>
      <c r="AA3" s="18"/>
    </row>
    <row r="4" spans="1:27" s="15" customFormat="1" ht="15" customHeight="1" thickBot="1" x14ac:dyDescent="0.5">
      <c r="A4" s="9"/>
      <c r="B4" s="19"/>
      <c r="C4" s="28"/>
      <c r="D4" s="28"/>
      <c r="E4" s="13"/>
      <c r="F4" s="13"/>
      <c r="G4" s="13"/>
      <c r="H4" s="13"/>
      <c r="I4" s="13"/>
      <c r="J4" s="13"/>
      <c r="K4" s="13"/>
      <c r="L4" s="13"/>
      <c r="M4" s="32"/>
      <c r="N4" s="17"/>
      <c r="O4" s="17"/>
      <c r="P4" s="17"/>
      <c r="Q4" s="32"/>
      <c r="R4" s="13"/>
      <c r="S4" s="17"/>
      <c r="T4" s="17"/>
      <c r="U4" s="280" t="s">
        <v>16</v>
      </c>
      <c r="V4" s="281"/>
      <c r="W4" s="281"/>
      <c r="X4" s="281"/>
      <c r="Y4" s="281"/>
      <c r="Z4" s="281"/>
      <c r="AA4" s="282"/>
    </row>
    <row r="5" spans="1:27" s="48" customFormat="1" ht="51.4" customHeight="1" x14ac:dyDescent="0.45">
      <c r="A5" s="283" t="s">
        <v>23</v>
      </c>
      <c r="B5" s="286" t="s">
        <v>129</v>
      </c>
      <c r="C5" s="287"/>
      <c r="D5" s="287"/>
      <c r="E5" s="288"/>
      <c r="F5" s="283" t="s">
        <v>48</v>
      </c>
      <c r="G5" s="283"/>
      <c r="H5" s="295" t="s">
        <v>182</v>
      </c>
      <c r="I5" s="296"/>
      <c r="J5" s="283" t="s">
        <v>52</v>
      </c>
      <c r="K5" s="283"/>
      <c r="L5" s="295" t="s">
        <v>34</v>
      </c>
      <c r="M5" s="296"/>
      <c r="N5" s="283" t="s">
        <v>86</v>
      </c>
      <c r="O5" s="283"/>
      <c r="P5" s="283" t="s">
        <v>56</v>
      </c>
      <c r="Q5" s="283"/>
      <c r="R5" s="283" t="s">
        <v>49</v>
      </c>
      <c r="S5" s="283"/>
      <c r="T5" s="295" t="s">
        <v>20</v>
      </c>
      <c r="U5" s="296"/>
      <c r="V5" s="283" t="s">
        <v>21</v>
      </c>
      <c r="W5" s="283"/>
      <c r="X5" s="283" t="s">
        <v>50</v>
      </c>
      <c r="Y5" s="295"/>
      <c r="Z5" s="302" t="s">
        <v>47</v>
      </c>
      <c r="AA5" s="303"/>
    </row>
    <row r="6" spans="1:27" s="47" customFormat="1" ht="15" customHeight="1" x14ac:dyDescent="0.4">
      <c r="A6" s="284"/>
      <c r="B6" s="289"/>
      <c r="C6" s="290"/>
      <c r="D6" s="290"/>
      <c r="E6" s="291"/>
      <c r="F6" s="297" t="s">
        <v>64</v>
      </c>
      <c r="G6" s="297"/>
      <c r="H6" s="144" t="s">
        <v>63</v>
      </c>
      <c r="I6" s="144" t="s">
        <v>64</v>
      </c>
      <c r="J6" s="297" t="s">
        <v>64</v>
      </c>
      <c r="K6" s="297"/>
      <c r="L6" s="144" t="s">
        <v>63</v>
      </c>
      <c r="M6" s="144" t="s">
        <v>64</v>
      </c>
      <c r="N6" s="297" t="s">
        <v>64</v>
      </c>
      <c r="O6" s="297"/>
      <c r="P6" s="144" t="s">
        <v>63</v>
      </c>
      <c r="Q6" s="144" t="s">
        <v>64</v>
      </c>
      <c r="R6" s="297" t="s">
        <v>64</v>
      </c>
      <c r="S6" s="297"/>
      <c r="T6" s="144" t="s">
        <v>63</v>
      </c>
      <c r="U6" s="144" t="s">
        <v>64</v>
      </c>
      <c r="V6" s="144" t="s">
        <v>63</v>
      </c>
      <c r="W6" s="144" t="s">
        <v>64</v>
      </c>
      <c r="X6" s="298" t="s">
        <v>64</v>
      </c>
      <c r="Y6" s="299"/>
      <c r="Z6" s="304" t="s">
        <v>63</v>
      </c>
      <c r="AA6" s="305"/>
    </row>
    <row r="7" spans="1:27" s="63" customFormat="1" ht="15" customHeight="1" x14ac:dyDescent="0.45">
      <c r="A7" s="285"/>
      <c r="B7" s="292"/>
      <c r="C7" s="293"/>
      <c r="D7" s="293"/>
      <c r="E7" s="294"/>
      <c r="F7" s="306" t="s">
        <v>210</v>
      </c>
      <c r="G7" s="307"/>
      <c r="H7" s="234" t="s">
        <v>183</v>
      </c>
      <c r="I7" s="237" t="s">
        <v>184</v>
      </c>
      <c r="J7" s="308" t="s">
        <v>185</v>
      </c>
      <c r="K7" s="308"/>
      <c r="L7" s="234" t="s">
        <v>186</v>
      </c>
      <c r="M7" s="237" t="s">
        <v>187</v>
      </c>
      <c r="N7" s="308" t="s">
        <v>188</v>
      </c>
      <c r="O7" s="308"/>
      <c r="P7" s="237" t="s">
        <v>189</v>
      </c>
      <c r="Q7" s="237" t="s">
        <v>190</v>
      </c>
      <c r="R7" s="308" t="s">
        <v>191</v>
      </c>
      <c r="S7" s="308"/>
      <c r="T7" s="237" t="s">
        <v>192</v>
      </c>
      <c r="U7" s="237" t="s">
        <v>193</v>
      </c>
      <c r="V7" s="237" t="s">
        <v>192</v>
      </c>
      <c r="W7" s="237" t="s">
        <v>194</v>
      </c>
      <c r="X7" s="308" t="s">
        <v>195</v>
      </c>
      <c r="Y7" s="309"/>
      <c r="Z7" s="300" t="s">
        <v>196</v>
      </c>
      <c r="AA7" s="301"/>
    </row>
    <row r="8" spans="1:27" s="47" customFormat="1" ht="15" customHeight="1" thickBot="1" x14ac:dyDescent="0.5">
      <c r="A8" s="145" t="s">
        <v>103</v>
      </c>
      <c r="B8" s="280" t="s">
        <v>104</v>
      </c>
      <c r="C8" s="281"/>
      <c r="D8" s="281"/>
      <c r="E8" s="282"/>
      <c r="F8" s="322" t="s">
        <v>166</v>
      </c>
      <c r="G8" s="322"/>
      <c r="H8" s="145" t="s">
        <v>167</v>
      </c>
      <c r="I8" s="145" t="s">
        <v>168</v>
      </c>
      <c r="J8" s="322" t="s">
        <v>169</v>
      </c>
      <c r="K8" s="322"/>
      <c r="L8" s="145" t="s">
        <v>170</v>
      </c>
      <c r="M8" s="145" t="s">
        <v>171</v>
      </c>
      <c r="N8" s="322" t="s">
        <v>172</v>
      </c>
      <c r="O8" s="322"/>
      <c r="P8" s="145" t="s">
        <v>173</v>
      </c>
      <c r="Q8" s="145" t="s">
        <v>174</v>
      </c>
      <c r="R8" s="322" t="s">
        <v>175</v>
      </c>
      <c r="S8" s="322"/>
      <c r="T8" s="145" t="s">
        <v>176</v>
      </c>
      <c r="U8" s="145" t="s">
        <v>177</v>
      </c>
      <c r="V8" s="145" t="s">
        <v>178</v>
      </c>
      <c r="W8" s="145" t="s">
        <v>179</v>
      </c>
      <c r="X8" s="322" t="s">
        <v>180</v>
      </c>
      <c r="Y8" s="280"/>
      <c r="Z8" s="310" t="s">
        <v>181</v>
      </c>
      <c r="AA8" s="311"/>
    </row>
    <row r="9" spans="1:27" s="54" customFormat="1" ht="25.5" customHeight="1" x14ac:dyDescent="0.4">
      <c r="A9" s="55">
        <v>1</v>
      </c>
      <c r="B9" s="312" t="s">
        <v>133</v>
      </c>
      <c r="C9" s="313"/>
      <c r="D9" s="313"/>
      <c r="E9" s="314"/>
      <c r="F9" s="315">
        <v>1</v>
      </c>
      <c r="G9" s="316"/>
      <c r="H9" s="238">
        <v>0</v>
      </c>
      <c r="I9" s="239">
        <f>H9*F9</f>
        <v>0</v>
      </c>
      <c r="J9" s="317">
        <f>I9+F9</f>
        <v>1</v>
      </c>
      <c r="K9" s="318"/>
      <c r="L9" s="240">
        <v>0.15</v>
      </c>
      <c r="M9" s="241">
        <f>J9*L9</f>
        <v>0.15</v>
      </c>
      <c r="N9" s="317">
        <f>M9+J9</f>
        <v>1.1499999999999999</v>
      </c>
      <c r="O9" s="318"/>
      <c r="P9" s="242">
        <v>0.02</v>
      </c>
      <c r="Q9" s="241">
        <f>N9*P9</f>
        <v>2.3E-2</v>
      </c>
      <c r="R9" s="317">
        <f>Q9+N9</f>
        <v>1.173</v>
      </c>
      <c r="S9" s="318"/>
      <c r="T9" s="242">
        <v>0.05</v>
      </c>
      <c r="U9" s="241">
        <f>T9*R9</f>
        <v>5.8700000000000002E-2</v>
      </c>
      <c r="V9" s="242">
        <v>0.05</v>
      </c>
      <c r="W9" s="241">
        <f>V9*R9</f>
        <v>5.8700000000000002E-2</v>
      </c>
      <c r="X9" s="317">
        <f>W9+U9+R9</f>
        <v>1.2904</v>
      </c>
      <c r="Y9" s="319"/>
      <c r="Z9" s="320">
        <f>X9-100%</f>
        <v>0.29039999999999999</v>
      </c>
      <c r="AA9" s="321"/>
    </row>
    <row r="10" spans="1:27" ht="25.5" customHeight="1" x14ac:dyDescent="0.4">
      <c r="A10" s="55">
        <v>2</v>
      </c>
      <c r="B10" s="325"/>
      <c r="C10" s="326"/>
      <c r="D10" s="326"/>
      <c r="E10" s="327"/>
      <c r="F10" s="315">
        <v>1</v>
      </c>
      <c r="G10" s="316"/>
      <c r="H10" s="53"/>
      <c r="I10" s="64"/>
      <c r="J10" s="323"/>
      <c r="K10" s="328"/>
      <c r="L10" s="52"/>
      <c r="M10" s="50"/>
      <c r="N10" s="323"/>
      <c r="O10" s="328"/>
      <c r="P10" s="53"/>
      <c r="Q10" s="50"/>
      <c r="R10" s="323"/>
      <c r="S10" s="328"/>
      <c r="T10" s="53"/>
      <c r="U10" s="50"/>
      <c r="V10" s="53"/>
      <c r="W10" s="50"/>
      <c r="X10" s="323"/>
      <c r="Y10" s="324"/>
      <c r="Z10" s="51"/>
      <c r="AA10" s="195"/>
    </row>
    <row r="11" spans="1:27" ht="25.5" customHeight="1" x14ac:dyDescent="0.4">
      <c r="A11" s="55">
        <v>3</v>
      </c>
      <c r="B11" s="329"/>
      <c r="C11" s="330"/>
      <c r="D11" s="330"/>
      <c r="E11" s="331"/>
      <c r="F11" s="315">
        <v>1</v>
      </c>
      <c r="G11" s="316"/>
      <c r="H11" s="53"/>
      <c r="I11" s="64"/>
      <c r="J11" s="323"/>
      <c r="K11" s="328"/>
      <c r="L11" s="52"/>
      <c r="M11" s="50"/>
      <c r="N11" s="323"/>
      <c r="O11" s="328"/>
      <c r="P11" s="53"/>
      <c r="Q11" s="50"/>
      <c r="R11" s="323"/>
      <c r="S11" s="328"/>
      <c r="T11" s="53"/>
      <c r="U11" s="50"/>
      <c r="V11" s="53"/>
      <c r="W11" s="50"/>
      <c r="X11" s="323"/>
      <c r="Y11" s="324"/>
      <c r="Z11" s="51"/>
      <c r="AA11" s="195"/>
    </row>
    <row r="12" spans="1:27" ht="25.5" customHeight="1" x14ac:dyDescent="0.4">
      <c r="A12" s="55">
        <v>4</v>
      </c>
      <c r="B12" s="325"/>
      <c r="C12" s="326"/>
      <c r="D12" s="326"/>
      <c r="E12" s="327"/>
      <c r="F12" s="315">
        <v>1</v>
      </c>
      <c r="G12" s="316"/>
      <c r="H12" s="53"/>
      <c r="I12" s="64"/>
      <c r="J12" s="323"/>
      <c r="K12" s="328"/>
      <c r="L12" s="52"/>
      <c r="M12" s="50"/>
      <c r="N12" s="323"/>
      <c r="O12" s="328"/>
      <c r="P12" s="53"/>
      <c r="Q12" s="50"/>
      <c r="R12" s="323"/>
      <c r="S12" s="328"/>
      <c r="T12" s="53"/>
      <c r="U12" s="50"/>
      <c r="V12" s="53"/>
      <c r="W12" s="50"/>
      <c r="X12" s="323"/>
      <c r="Y12" s="324"/>
      <c r="Z12" s="51"/>
      <c r="AA12" s="195"/>
    </row>
    <row r="13" spans="1:27" ht="25.5" customHeight="1" x14ac:dyDescent="0.4">
      <c r="A13" s="55">
        <v>5</v>
      </c>
      <c r="B13" s="329"/>
      <c r="C13" s="330"/>
      <c r="D13" s="330"/>
      <c r="E13" s="331"/>
      <c r="F13" s="315">
        <v>1</v>
      </c>
      <c r="G13" s="316"/>
      <c r="H13" s="53"/>
      <c r="I13" s="64"/>
      <c r="J13" s="323"/>
      <c r="K13" s="328"/>
      <c r="L13" s="52"/>
      <c r="M13" s="50"/>
      <c r="N13" s="323"/>
      <c r="O13" s="328"/>
      <c r="P13" s="53"/>
      <c r="Q13" s="50"/>
      <c r="R13" s="323"/>
      <c r="S13" s="328"/>
      <c r="T13" s="53"/>
      <c r="U13" s="50"/>
      <c r="V13" s="53"/>
      <c r="W13" s="50"/>
      <c r="X13" s="323"/>
      <c r="Y13" s="324"/>
      <c r="Z13" s="51"/>
      <c r="AA13" s="195"/>
    </row>
    <row r="14" spans="1:27" ht="25.5" customHeight="1" x14ac:dyDescent="0.4"/>
    <row r="15" spans="1:27" ht="25.5" customHeight="1" x14ac:dyDescent="0.4"/>
    <row r="16" spans="1:27" ht="25.5" customHeight="1" x14ac:dyDescent="0.4"/>
    <row r="17" ht="25.5" customHeight="1" x14ac:dyDescent="0.4"/>
    <row r="18" ht="25.5" customHeight="1" x14ac:dyDescent="0.4"/>
    <row r="19" ht="25.5" customHeight="1" x14ac:dyDescent="0.4"/>
    <row r="20" ht="25.5" customHeight="1" x14ac:dyDescent="0.4"/>
    <row r="21" ht="25.5" customHeight="1" x14ac:dyDescent="0.4"/>
  </sheetData>
  <mergeCells count="64">
    <mergeCell ref="X13:Y13"/>
    <mergeCell ref="B12:E12"/>
    <mergeCell ref="F12:G12"/>
    <mergeCell ref="J12:K12"/>
    <mergeCell ref="N12:O12"/>
    <mergeCell ref="R12:S12"/>
    <mergeCell ref="X12:Y12"/>
    <mergeCell ref="B13:E13"/>
    <mergeCell ref="F13:G13"/>
    <mergeCell ref="J13:K13"/>
    <mergeCell ref="N13:O13"/>
    <mergeCell ref="R13:S13"/>
    <mergeCell ref="X11:Y11"/>
    <mergeCell ref="B10:E10"/>
    <mergeCell ref="F10:G10"/>
    <mergeCell ref="J10:K10"/>
    <mergeCell ref="N10:O10"/>
    <mergeCell ref="R10:S10"/>
    <mergeCell ref="X10:Y10"/>
    <mergeCell ref="B11:E11"/>
    <mergeCell ref="F11:G11"/>
    <mergeCell ref="J11:K11"/>
    <mergeCell ref="N11:O11"/>
    <mergeCell ref="R11:S11"/>
    <mergeCell ref="Z8:AA8"/>
    <mergeCell ref="B9:E9"/>
    <mergeCell ref="F9:G9"/>
    <mergeCell ref="J9:K9"/>
    <mergeCell ref="N9:O9"/>
    <mergeCell ref="R9:S9"/>
    <mergeCell ref="X9:Y9"/>
    <mergeCell ref="Z9:AA9"/>
    <mergeCell ref="B8:E8"/>
    <mergeCell ref="F8:G8"/>
    <mergeCell ref="J8:K8"/>
    <mergeCell ref="N8:O8"/>
    <mergeCell ref="R8:S8"/>
    <mergeCell ref="X8:Y8"/>
    <mergeCell ref="F7:G7"/>
    <mergeCell ref="J7:K7"/>
    <mergeCell ref="N7:O7"/>
    <mergeCell ref="R7:S7"/>
    <mergeCell ref="X7:Y7"/>
    <mergeCell ref="T5:U5"/>
    <mergeCell ref="V5:W5"/>
    <mergeCell ref="X5:Y5"/>
    <mergeCell ref="Z5:AA5"/>
    <mergeCell ref="Z6:AA6"/>
    <mergeCell ref="U4:AA4"/>
    <mergeCell ref="A5:A7"/>
    <mergeCell ref="B5:E7"/>
    <mergeCell ref="F5:G5"/>
    <mergeCell ref="H5:I5"/>
    <mergeCell ref="J5:K5"/>
    <mergeCell ref="L5:M5"/>
    <mergeCell ref="N5:O5"/>
    <mergeCell ref="P5:Q5"/>
    <mergeCell ref="R5:S5"/>
    <mergeCell ref="F6:G6"/>
    <mergeCell ref="J6:K6"/>
    <mergeCell ref="N6:O6"/>
    <mergeCell ref="R6:S6"/>
    <mergeCell ref="X6:Y6"/>
    <mergeCell ref="Z7:AA7"/>
  </mergeCells>
  <pageMargins left="0.31496062992125984" right="0.31496062992125984" top="0.78740157480314965" bottom="0.78740157480314965" header="0.31496062992125984" footer="0.31496062992125984"/>
  <pageSetup paperSize="9" orientation="landscape" verticalDpi="1200" r:id="rId1"/>
  <ignoredErrors>
    <ignoredError sqref="F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R47"/>
  <sheetViews>
    <sheetView showGridLines="0" tabSelected="1" topLeftCell="A37" zoomScale="120" zoomScaleNormal="120" workbookViewId="0">
      <selection activeCell="M48" sqref="M48"/>
    </sheetView>
  </sheetViews>
  <sheetFormatPr baseColWidth="10" defaultColWidth="11.46484375" defaultRowHeight="13.15" x14ac:dyDescent="0.4"/>
  <cols>
    <col min="1" max="1" width="3" style="3" customWidth="1"/>
    <col min="2" max="2" width="6.796875" style="3" customWidth="1"/>
    <col min="3" max="3" width="5.73046875" style="3" customWidth="1"/>
    <col min="4" max="4" width="7" style="3" customWidth="1"/>
    <col min="5" max="5" width="5.73046875" style="3" customWidth="1"/>
    <col min="6" max="6" width="6.796875" style="3" customWidth="1"/>
    <col min="7" max="10" width="5.73046875" style="3" customWidth="1"/>
    <col min="11" max="12" width="5.9296875" style="3" customWidth="1"/>
    <col min="13" max="16" width="5.86328125" style="3" customWidth="1"/>
    <col min="17" max="16384" width="11.46484375" style="3"/>
  </cols>
  <sheetData>
    <row r="1" spans="1:16" ht="18" x14ac:dyDescent="0.55000000000000004">
      <c r="A1" s="197" t="s">
        <v>82</v>
      </c>
      <c r="B1" s="128" t="s">
        <v>77</v>
      </c>
      <c r="C1" s="127"/>
      <c r="D1" s="127"/>
      <c r="E1" s="195"/>
      <c r="F1" s="196" t="s">
        <v>14</v>
      </c>
      <c r="G1" s="354"/>
      <c r="H1" s="354"/>
      <c r="I1" s="354"/>
      <c r="J1" s="354"/>
      <c r="K1" s="354"/>
      <c r="L1" s="354"/>
      <c r="M1" s="354"/>
      <c r="N1" s="354"/>
      <c r="O1" s="354"/>
      <c r="P1" s="355"/>
    </row>
    <row r="2" spans="1:16" s="15" customFormat="1" ht="15" customHeight="1" x14ac:dyDescent="0.45">
      <c r="A2" s="193"/>
      <c r="B2" s="20" t="s">
        <v>11</v>
      </c>
      <c r="C2" s="28"/>
      <c r="D2" s="28"/>
      <c r="E2" s="28"/>
      <c r="F2" s="356"/>
      <c r="G2" s="356"/>
      <c r="H2" s="356"/>
      <c r="I2" s="356"/>
      <c r="J2" s="357"/>
      <c r="K2" s="126" t="s">
        <v>134</v>
      </c>
      <c r="L2" s="13"/>
      <c r="M2" s="13"/>
      <c r="N2" s="13"/>
      <c r="O2" s="13"/>
      <c r="P2" s="14"/>
    </row>
    <row r="3" spans="1:16" s="15" customFormat="1" ht="15" customHeight="1" x14ac:dyDescent="0.45">
      <c r="A3" s="193"/>
      <c r="B3" s="136"/>
      <c r="C3" s="16"/>
      <c r="D3" s="16"/>
      <c r="E3" s="17"/>
      <c r="F3" s="352"/>
      <c r="G3" s="352"/>
      <c r="H3" s="352"/>
      <c r="I3" s="352"/>
      <c r="J3" s="353"/>
      <c r="K3" s="348"/>
      <c r="L3" s="349"/>
      <c r="M3" s="349"/>
      <c r="N3" s="349"/>
      <c r="O3" s="349"/>
      <c r="P3" s="350"/>
    </row>
    <row r="4" spans="1:16" s="15" customFormat="1" ht="15" customHeight="1" x14ac:dyDescent="0.45">
      <c r="A4" s="193"/>
      <c r="B4" s="49" t="s">
        <v>165</v>
      </c>
      <c r="C4" s="21"/>
      <c r="D4" s="21"/>
      <c r="E4" s="21"/>
      <c r="F4" s="22" t="s">
        <v>164</v>
      </c>
      <c r="G4" s="23"/>
      <c r="H4" s="23"/>
      <c r="I4" s="23"/>
      <c r="J4" s="24"/>
      <c r="K4" s="348"/>
      <c r="L4" s="349"/>
      <c r="M4" s="349"/>
      <c r="N4" s="349"/>
      <c r="O4" s="349"/>
      <c r="P4" s="350"/>
    </row>
    <row r="5" spans="1:16" s="15" customFormat="1" ht="15" customHeight="1" x14ac:dyDescent="0.45">
      <c r="A5" s="193"/>
      <c r="B5" s="137" t="s">
        <v>37</v>
      </c>
      <c r="C5" s="10"/>
      <c r="D5" s="10"/>
      <c r="E5" s="25" t="s">
        <v>8</v>
      </c>
      <c r="F5" s="26" t="s">
        <v>9</v>
      </c>
      <c r="G5" s="11"/>
      <c r="H5" s="11"/>
      <c r="I5" s="11"/>
      <c r="J5" s="27" t="s">
        <v>8</v>
      </c>
      <c r="K5" s="351"/>
      <c r="L5" s="352"/>
      <c r="M5" s="352"/>
      <c r="N5" s="352"/>
      <c r="O5" s="352"/>
      <c r="P5" s="353"/>
    </row>
    <row r="6" spans="1:16" s="15" customFormat="1" ht="15" customHeight="1" x14ac:dyDescent="0.45">
      <c r="A6" s="193"/>
      <c r="B6" s="138" t="s">
        <v>38</v>
      </c>
      <c r="C6" s="28"/>
      <c r="D6" s="28"/>
      <c r="E6" s="29" t="s">
        <v>8</v>
      </c>
      <c r="F6" s="19" t="s">
        <v>10</v>
      </c>
      <c r="G6" s="13"/>
      <c r="H6" s="13"/>
      <c r="I6" s="13"/>
      <c r="J6" s="29" t="s">
        <v>8</v>
      </c>
      <c r="K6" s="26" t="s">
        <v>17</v>
      </c>
      <c r="L6" s="11"/>
      <c r="M6" s="358"/>
      <c r="N6" s="358"/>
      <c r="O6" s="358"/>
      <c r="P6" s="359"/>
    </row>
    <row r="7" spans="1:16" s="15" customFormat="1" ht="15" customHeight="1" x14ac:dyDescent="0.45">
      <c r="A7" s="193"/>
      <c r="B7" s="139"/>
      <c r="C7" s="16"/>
      <c r="D7" s="16"/>
      <c r="E7" s="31"/>
      <c r="F7" s="32" t="s">
        <v>98</v>
      </c>
      <c r="G7" s="16"/>
      <c r="H7" s="28"/>
      <c r="I7" s="124"/>
      <c r="J7" s="29" t="s">
        <v>8</v>
      </c>
      <c r="K7" s="19"/>
      <c r="L7" s="17"/>
      <c r="M7" s="17"/>
      <c r="N7" s="17"/>
      <c r="O7" s="17"/>
      <c r="P7" s="18"/>
    </row>
    <row r="8" spans="1:16" s="15" customFormat="1" ht="15" customHeight="1" thickBot="1" x14ac:dyDescent="0.5">
      <c r="A8" s="193"/>
      <c r="B8" s="140" t="s">
        <v>87</v>
      </c>
      <c r="C8" s="597" t="s">
        <v>155</v>
      </c>
      <c r="D8" s="598"/>
      <c r="E8" s="599"/>
      <c r="F8" s="132"/>
      <c r="G8" s="132"/>
      <c r="H8" s="363" t="s">
        <v>51</v>
      </c>
      <c r="I8" s="364"/>
      <c r="J8" s="600">
        <v>36526</v>
      </c>
      <c r="K8" s="601"/>
      <c r="L8" s="280" t="s">
        <v>16</v>
      </c>
      <c r="M8" s="281"/>
      <c r="N8" s="281"/>
      <c r="O8" s="281"/>
      <c r="P8" s="282"/>
    </row>
    <row r="9" spans="1:16" s="15" customFormat="1" ht="15" customHeight="1" x14ac:dyDescent="0.45">
      <c r="A9" s="194"/>
      <c r="B9" s="17" t="s">
        <v>0</v>
      </c>
      <c r="C9" s="275" t="s">
        <v>1</v>
      </c>
      <c r="D9" s="276"/>
      <c r="E9" s="276"/>
      <c r="F9" s="30" t="s">
        <v>88</v>
      </c>
      <c r="G9" s="18"/>
      <c r="H9" s="125" t="s">
        <v>22</v>
      </c>
      <c r="I9" s="365" t="s">
        <v>35</v>
      </c>
      <c r="J9" s="366"/>
      <c r="K9" s="360" t="s">
        <v>135</v>
      </c>
      <c r="L9" s="361"/>
      <c r="M9" s="361"/>
      <c r="N9" s="361"/>
      <c r="O9" s="362"/>
      <c r="P9" s="190">
        <v>39</v>
      </c>
    </row>
    <row r="10" spans="1:16" s="15" customFormat="1" ht="15" customHeight="1" x14ac:dyDescent="0.45">
      <c r="A10" s="191" t="s">
        <v>65</v>
      </c>
      <c r="B10" s="198" t="s">
        <v>3</v>
      </c>
      <c r="C10" s="589" t="s">
        <v>154</v>
      </c>
      <c r="D10" s="590"/>
      <c r="E10" s="591"/>
      <c r="F10" s="586">
        <v>14</v>
      </c>
      <c r="G10" s="417"/>
      <c r="H10" s="200">
        <v>0.5</v>
      </c>
      <c r="I10" s="416">
        <f>(F10)*H10</f>
        <v>7</v>
      </c>
      <c r="J10" s="417"/>
      <c r="K10" s="13" t="s">
        <v>6</v>
      </c>
      <c r="L10" s="13"/>
      <c r="M10" s="13"/>
      <c r="N10" s="13"/>
      <c r="O10" s="183" t="s">
        <v>89</v>
      </c>
      <c r="P10" s="187" t="s">
        <v>90</v>
      </c>
    </row>
    <row r="11" spans="1:16" s="15" customFormat="1" ht="15" customHeight="1" x14ac:dyDescent="0.45">
      <c r="A11" s="191" t="s">
        <v>66</v>
      </c>
      <c r="B11" s="198" t="s">
        <v>4</v>
      </c>
      <c r="C11" s="592" t="s">
        <v>154</v>
      </c>
      <c r="D11" s="588"/>
      <c r="E11" s="593"/>
      <c r="F11" s="430">
        <v>10</v>
      </c>
      <c r="G11" s="419"/>
      <c r="H11" s="200">
        <v>0.5</v>
      </c>
      <c r="I11" s="418">
        <f t="shared" ref="I11" si="0">(F11)*H11</f>
        <v>5</v>
      </c>
      <c r="J11" s="430"/>
      <c r="K11" s="201" t="s">
        <v>7</v>
      </c>
      <c r="L11" s="202"/>
      <c r="M11" s="202"/>
      <c r="N11" s="202"/>
      <c r="O11" s="203">
        <v>0</v>
      </c>
      <c r="P11" s="204">
        <v>1</v>
      </c>
    </row>
    <row r="12" spans="1:16" s="15" customFormat="1" ht="15" customHeight="1" x14ac:dyDescent="0.45">
      <c r="A12" s="191" t="s">
        <v>67</v>
      </c>
      <c r="B12" s="34"/>
      <c r="C12" s="592" t="s">
        <v>154</v>
      </c>
      <c r="D12" s="588"/>
      <c r="E12" s="593"/>
      <c r="F12" s="44"/>
      <c r="G12" s="42"/>
      <c r="H12" s="43"/>
      <c r="I12" s="426"/>
      <c r="J12" s="427"/>
      <c r="K12" s="33"/>
      <c r="L12" s="13"/>
      <c r="M12" s="34"/>
      <c r="N12" s="34"/>
      <c r="O12" s="188"/>
      <c r="P12" s="184"/>
    </row>
    <row r="13" spans="1:16" s="15" customFormat="1" ht="15" customHeight="1" x14ac:dyDescent="0.45">
      <c r="A13" s="191" t="s">
        <v>68</v>
      </c>
      <c r="B13" s="34"/>
      <c r="C13" s="592" t="s">
        <v>154</v>
      </c>
      <c r="D13" s="588"/>
      <c r="E13" s="593"/>
      <c r="F13" s="44"/>
      <c r="G13" s="42"/>
      <c r="H13" s="43"/>
      <c r="I13" s="426"/>
      <c r="J13" s="427"/>
      <c r="K13" s="33"/>
      <c r="L13" s="13"/>
      <c r="M13" s="34"/>
      <c r="N13" s="34"/>
      <c r="O13" s="188"/>
      <c r="P13" s="184"/>
    </row>
    <row r="14" spans="1:16" s="15" customFormat="1" ht="15" customHeight="1" x14ac:dyDescent="0.45">
      <c r="A14" s="191" t="s">
        <v>69</v>
      </c>
      <c r="B14" s="34"/>
      <c r="C14" s="592" t="s">
        <v>154</v>
      </c>
      <c r="D14" s="588"/>
      <c r="E14" s="593"/>
      <c r="F14" s="44"/>
      <c r="G14" s="42"/>
      <c r="H14" s="43"/>
      <c r="I14" s="426"/>
      <c r="J14" s="427"/>
      <c r="K14" s="33"/>
      <c r="L14" s="13"/>
      <c r="M14" s="34"/>
      <c r="N14" s="34"/>
      <c r="O14" s="188"/>
      <c r="P14" s="184"/>
    </row>
    <row r="15" spans="1:16" s="15" customFormat="1" ht="15" customHeight="1" x14ac:dyDescent="0.45">
      <c r="A15" s="191" t="s">
        <v>70</v>
      </c>
      <c r="B15" s="34"/>
      <c r="C15" s="592" t="s">
        <v>154</v>
      </c>
      <c r="D15" s="588"/>
      <c r="E15" s="593"/>
      <c r="F15" s="44"/>
      <c r="G15" s="42"/>
      <c r="H15" s="46"/>
      <c r="I15" s="426"/>
      <c r="J15" s="427"/>
      <c r="K15" s="33"/>
      <c r="L15" s="13"/>
      <c r="M15" s="34"/>
      <c r="N15" s="34"/>
      <c r="O15" s="188"/>
      <c r="P15" s="184"/>
    </row>
    <row r="16" spans="1:16" s="15" customFormat="1" ht="15" customHeight="1" x14ac:dyDescent="0.45">
      <c r="A16" s="191" t="s">
        <v>99</v>
      </c>
      <c r="B16" s="34"/>
      <c r="C16" s="592" t="s">
        <v>154</v>
      </c>
      <c r="D16" s="588"/>
      <c r="E16" s="593"/>
      <c r="F16" s="44"/>
      <c r="G16" s="42"/>
      <c r="H16" s="46"/>
      <c r="I16" s="426"/>
      <c r="J16" s="427"/>
      <c r="K16" s="33"/>
      <c r="L16" s="13"/>
      <c r="M16" s="34"/>
      <c r="N16" s="34"/>
      <c r="O16" s="188"/>
      <c r="P16" s="184"/>
    </row>
    <row r="17" spans="1:18" s="15" customFormat="1" ht="15" customHeight="1" x14ac:dyDescent="0.45">
      <c r="A17" s="191" t="s">
        <v>100</v>
      </c>
      <c r="B17" s="34"/>
      <c r="C17" s="592" t="s">
        <v>154</v>
      </c>
      <c r="D17" s="588"/>
      <c r="E17" s="593"/>
      <c r="F17" s="44"/>
      <c r="G17" s="42"/>
      <c r="H17" s="43"/>
      <c r="I17" s="426"/>
      <c r="J17" s="427"/>
      <c r="K17" s="33"/>
      <c r="L17" s="13"/>
      <c r="M17" s="34"/>
      <c r="N17" s="34"/>
      <c r="O17" s="188"/>
      <c r="P17" s="184"/>
    </row>
    <row r="18" spans="1:18" s="15" customFormat="1" ht="15" customHeight="1" x14ac:dyDescent="0.45">
      <c r="A18" s="191" t="s">
        <v>101</v>
      </c>
      <c r="B18" s="34"/>
      <c r="C18" s="592" t="s">
        <v>154</v>
      </c>
      <c r="D18" s="588"/>
      <c r="E18" s="593"/>
      <c r="F18" s="44"/>
      <c r="G18" s="42"/>
      <c r="H18" s="43"/>
      <c r="I18" s="426"/>
      <c r="J18" s="427"/>
      <c r="K18" s="33"/>
      <c r="L18" s="13"/>
      <c r="M18" s="34"/>
      <c r="N18" s="34"/>
      <c r="O18" s="188"/>
      <c r="P18" s="184"/>
    </row>
    <row r="19" spans="1:18" s="15" customFormat="1" ht="15" customHeight="1" thickBot="1" x14ac:dyDescent="0.5">
      <c r="A19" s="191" t="s">
        <v>102</v>
      </c>
      <c r="B19" s="129"/>
      <c r="C19" s="594" t="s">
        <v>154</v>
      </c>
      <c r="D19" s="595"/>
      <c r="E19" s="596"/>
      <c r="F19" s="587"/>
      <c r="G19" s="130"/>
      <c r="H19" s="131"/>
      <c r="I19" s="432"/>
      <c r="J19" s="433"/>
      <c r="K19" s="185"/>
      <c r="L19" s="17"/>
      <c r="M19" s="35"/>
      <c r="N19" s="35"/>
      <c r="O19" s="189"/>
      <c r="P19" s="186"/>
    </row>
    <row r="20" spans="1:18" s="15" customFormat="1" ht="15" customHeight="1" x14ac:dyDescent="0.45">
      <c r="A20" s="191">
        <v>2</v>
      </c>
      <c r="B20" s="36" t="s">
        <v>39</v>
      </c>
      <c r="C20" s="36"/>
      <c r="D20" s="35"/>
      <c r="E20" s="35"/>
      <c r="F20" s="35"/>
      <c r="G20" s="35"/>
      <c r="H20" s="96">
        <f>SUM(H10:H19)</f>
        <v>1</v>
      </c>
      <c r="I20" s="428">
        <f>SUM(I10:J19)</f>
        <v>12</v>
      </c>
      <c r="J20" s="380"/>
      <c r="K20" s="30" t="s">
        <v>136</v>
      </c>
      <c r="L20" s="17"/>
      <c r="M20" s="17"/>
      <c r="N20" s="17"/>
      <c r="O20" s="18"/>
      <c r="P20" s="205">
        <f>P9+SUM(P11:P19)</f>
        <v>40</v>
      </c>
    </row>
    <row r="21" spans="1:18" s="15" customFormat="1" ht="15" customHeight="1" x14ac:dyDescent="0.45">
      <c r="A21" s="191"/>
      <c r="B21" s="66"/>
      <c r="C21" s="66"/>
      <c r="D21" s="67"/>
      <c r="E21" s="67"/>
      <c r="F21" s="67"/>
      <c r="G21" s="67"/>
      <c r="H21" s="404"/>
      <c r="I21" s="404"/>
      <c r="J21" s="431"/>
      <c r="K21" s="431"/>
      <c r="L21" s="97"/>
      <c r="M21" s="429" t="s">
        <v>103</v>
      </c>
      <c r="N21" s="421"/>
      <c r="O21" s="420" t="s">
        <v>104</v>
      </c>
      <c r="P21" s="421"/>
      <c r="R21" s="39"/>
    </row>
    <row r="22" spans="1:18" s="15" customFormat="1" ht="15" customHeight="1" x14ac:dyDescent="0.45">
      <c r="A22" s="191">
        <v>3</v>
      </c>
      <c r="B22" s="57" t="s">
        <v>39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424">
        <f>I20/H20</f>
        <v>12</v>
      </c>
      <c r="P22" s="425"/>
      <c r="R22" s="39"/>
    </row>
    <row r="23" spans="1:18" s="15" customFormat="1" ht="15" customHeight="1" thickBot="1" x14ac:dyDescent="0.5">
      <c r="A23" s="191">
        <v>4</v>
      </c>
      <c r="B23" s="133" t="s">
        <v>40</v>
      </c>
      <c r="C23" s="60"/>
      <c r="D23" s="60"/>
      <c r="E23" s="60"/>
      <c r="F23" s="60"/>
      <c r="G23" s="60"/>
      <c r="H23" s="133" t="s">
        <v>105</v>
      </c>
      <c r="I23" s="60"/>
      <c r="J23" s="400">
        <v>0.1</v>
      </c>
      <c r="K23" s="401"/>
      <c r="L23" s="60"/>
      <c r="M23" s="60"/>
      <c r="N23" s="60"/>
      <c r="O23" s="387">
        <f>J23*O22</f>
        <v>1.2</v>
      </c>
      <c r="P23" s="388"/>
      <c r="R23" s="39"/>
    </row>
    <row r="24" spans="1:18" s="15" customFormat="1" ht="15" customHeight="1" x14ac:dyDescent="0.45">
      <c r="A24" s="191">
        <v>5</v>
      </c>
      <c r="B24" s="57" t="s">
        <v>60</v>
      </c>
      <c r="C24" s="28"/>
      <c r="D24" s="28"/>
      <c r="E24" s="28"/>
      <c r="F24" s="28"/>
      <c r="G24" s="28"/>
      <c r="H24" s="38" t="s">
        <v>106</v>
      </c>
      <c r="I24" s="13"/>
      <c r="J24" s="28"/>
      <c r="K24" s="28"/>
      <c r="L24" s="28"/>
      <c r="M24" s="28"/>
      <c r="N24" s="28"/>
      <c r="O24" s="371">
        <f>SUM(O22:P23)</f>
        <v>13.2</v>
      </c>
      <c r="P24" s="372"/>
      <c r="R24" s="40"/>
    </row>
    <row r="25" spans="1:18" s="15" customFormat="1" ht="15" customHeight="1" x14ac:dyDescent="0.45">
      <c r="A25" s="191">
        <v>6</v>
      </c>
      <c r="B25" s="13" t="s">
        <v>91</v>
      </c>
      <c r="C25" s="13"/>
      <c r="D25" s="13"/>
      <c r="E25" s="13"/>
      <c r="F25" s="13"/>
      <c r="G25" s="13"/>
      <c r="H25" s="45"/>
      <c r="I25" s="45"/>
      <c r="J25" s="44"/>
      <c r="K25" s="44"/>
      <c r="L25" s="13"/>
      <c r="M25" s="13"/>
      <c r="N25" s="13"/>
      <c r="O25" s="422">
        <v>1.8</v>
      </c>
      <c r="P25" s="423"/>
      <c r="R25" s="39"/>
    </row>
    <row r="26" spans="1:18" s="15" customFormat="1" ht="15" customHeight="1" x14ac:dyDescent="0.45">
      <c r="A26" s="191">
        <v>7</v>
      </c>
      <c r="B26" s="13" t="s">
        <v>18</v>
      </c>
      <c r="C26" s="13"/>
      <c r="D26" s="13"/>
      <c r="E26" s="13"/>
      <c r="F26" s="13"/>
      <c r="G26" s="13"/>
      <c r="H26" s="45"/>
      <c r="I26" s="45"/>
      <c r="J26" s="44"/>
      <c r="K26" s="44"/>
      <c r="L26" s="13"/>
      <c r="M26" s="13"/>
      <c r="N26" s="13"/>
      <c r="O26" s="422">
        <v>1.5</v>
      </c>
      <c r="P26" s="423"/>
    </row>
    <row r="27" spans="1:18" s="15" customFormat="1" ht="15" customHeight="1" x14ac:dyDescent="0.45">
      <c r="A27" s="191">
        <v>8</v>
      </c>
      <c r="B27" s="13" t="s">
        <v>19</v>
      </c>
      <c r="C27" s="13"/>
      <c r="D27" s="13"/>
      <c r="E27" s="13"/>
      <c r="F27" s="13"/>
      <c r="G27" s="13"/>
      <c r="H27" s="45"/>
      <c r="I27" s="45"/>
      <c r="J27" s="44"/>
      <c r="K27" s="44"/>
      <c r="L27" s="13"/>
      <c r="M27" s="13"/>
      <c r="N27" s="13"/>
      <c r="O27" s="422">
        <v>0</v>
      </c>
      <c r="P27" s="423"/>
    </row>
    <row r="28" spans="1:18" s="15" customFormat="1" ht="15" customHeight="1" thickBot="1" x14ac:dyDescent="0.5">
      <c r="A28" s="191">
        <v>9</v>
      </c>
      <c r="B28" s="133" t="s">
        <v>107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387">
        <v>1.5</v>
      </c>
      <c r="P28" s="388"/>
    </row>
    <row r="29" spans="1:18" s="15" customFormat="1" ht="15" customHeight="1" x14ac:dyDescent="0.45">
      <c r="A29" s="191">
        <v>10</v>
      </c>
      <c r="B29" s="57" t="s">
        <v>61</v>
      </c>
      <c r="C29" s="28"/>
      <c r="D29" s="28"/>
      <c r="E29" s="28"/>
      <c r="F29" s="28"/>
      <c r="G29" s="28"/>
      <c r="H29" s="38" t="s">
        <v>108</v>
      </c>
      <c r="I29" s="13"/>
      <c r="J29" s="28"/>
      <c r="K29" s="28"/>
      <c r="L29" s="28"/>
      <c r="M29" s="28"/>
      <c r="N29" s="28"/>
      <c r="O29" s="371">
        <f>SUM(O24:P28)</f>
        <v>18</v>
      </c>
      <c r="P29" s="372"/>
    </row>
    <row r="30" spans="1:18" s="15" customFormat="1" ht="15" customHeight="1" x14ac:dyDescent="0.45">
      <c r="A30" s="191">
        <v>11</v>
      </c>
      <c r="B30" s="37" t="s">
        <v>109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422">
        <v>2</v>
      </c>
      <c r="P30" s="423"/>
    </row>
    <row r="31" spans="1:18" s="15" customFormat="1" ht="15" customHeight="1" x14ac:dyDescent="0.45">
      <c r="A31" s="191">
        <v>12</v>
      </c>
      <c r="B31" s="13" t="s">
        <v>41</v>
      </c>
      <c r="C31" s="13"/>
      <c r="D31" s="13"/>
      <c r="E31" s="13"/>
      <c r="F31" s="13"/>
      <c r="G31" s="13"/>
      <c r="H31" s="38" t="s">
        <v>110</v>
      </c>
      <c r="I31" s="41"/>
      <c r="J31" s="385">
        <v>0.3</v>
      </c>
      <c r="K31" s="386"/>
      <c r="L31" s="13"/>
      <c r="M31" s="13"/>
      <c r="N31" s="13"/>
      <c r="O31" s="422">
        <f>J31*O$29</f>
        <v>5.4</v>
      </c>
      <c r="P31" s="423"/>
    </row>
    <row r="32" spans="1:18" s="15" customFormat="1" ht="15" customHeight="1" x14ac:dyDescent="0.45">
      <c r="A32" s="191">
        <v>13</v>
      </c>
      <c r="B32" s="13" t="s">
        <v>42</v>
      </c>
      <c r="C32" s="13"/>
      <c r="D32" s="13"/>
      <c r="E32" s="13"/>
      <c r="F32" s="13"/>
      <c r="G32" s="13"/>
      <c r="H32" s="38" t="s">
        <v>110</v>
      </c>
      <c r="I32" s="65"/>
      <c r="J32" s="385">
        <v>0.8</v>
      </c>
      <c r="K32" s="386"/>
      <c r="L32" s="13"/>
      <c r="M32" s="13"/>
      <c r="N32" s="13"/>
      <c r="O32" s="416">
        <f>J32*O$29</f>
        <v>14.4</v>
      </c>
      <c r="P32" s="417"/>
    </row>
    <row r="33" spans="1:16" s="15" customFormat="1" ht="15" customHeight="1" thickBot="1" x14ac:dyDescent="0.5">
      <c r="A33" s="191">
        <v>14</v>
      </c>
      <c r="B33" s="60" t="s">
        <v>53</v>
      </c>
      <c r="C33" s="60"/>
      <c r="D33" s="60"/>
      <c r="E33" s="60"/>
      <c r="F33" s="60"/>
      <c r="G33" s="60"/>
      <c r="H33" s="60"/>
      <c r="I33" s="60"/>
      <c r="J33" s="134"/>
      <c r="K33" s="134"/>
      <c r="L33" s="60"/>
      <c r="M33" s="60"/>
      <c r="N33" s="60"/>
      <c r="O33" s="387">
        <v>2.2000000000000002</v>
      </c>
      <c r="P33" s="388"/>
    </row>
    <row r="34" spans="1:16" s="15" customFormat="1" ht="15" customHeight="1" x14ac:dyDescent="0.45">
      <c r="A34" s="191">
        <v>15</v>
      </c>
      <c r="B34" s="58" t="s">
        <v>62</v>
      </c>
      <c r="C34" s="28"/>
      <c r="D34" s="28"/>
      <c r="E34" s="28"/>
      <c r="F34" s="28"/>
      <c r="G34" s="28"/>
      <c r="H34" s="38" t="s">
        <v>111</v>
      </c>
      <c r="I34" s="13"/>
      <c r="J34" s="28"/>
      <c r="K34" s="28"/>
      <c r="L34" s="28"/>
      <c r="M34" s="28"/>
      <c r="N34" s="28"/>
      <c r="O34" s="371">
        <f>SUM(O29:P33)</f>
        <v>42</v>
      </c>
      <c r="P34" s="372"/>
    </row>
    <row r="35" spans="1:16" s="15" customFormat="1" ht="15" customHeight="1" x14ac:dyDescent="0.45">
      <c r="A35" s="191">
        <v>16</v>
      </c>
      <c r="B35" s="61" t="s">
        <v>36</v>
      </c>
      <c r="C35" s="40"/>
      <c r="D35" s="40"/>
      <c r="E35" s="28"/>
      <c r="F35" s="28"/>
      <c r="G35" s="57"/>
      <c r="H35" s="41" t="s">
        <v>112</v>
      </c>
      <c r="I35" s="28"/>
      <c r="J35" s="414">
        <v>0.1</v>
      </c>
      <c r="K35" s="415"/>
      <c r="L35" s="28"/>
      <c r="M35" s="17"/>
      <c r="N35" s="17"/>
      <c r="O35" s="369">
        <f>J35*O34</f>
        <v>4.2</v>
      </c>
      <c r="P35" s="370"/>
    </row>
    <row r="36" spans="1:16" s="15" customFormat="1" ht="15" customHeight="1" x14ac:dyDescent="0.45">
      <c r="A36" s="192" t="s">
        <v>71</v>
      </c>
      <c r="B36" s="141" t="s">
        <v>73</v>
      </c>
      <c r="C36" s="23"/>
      <c r="D36" s="23"/>
      <c r="E36" s="23"/>
      <c r="F36" s="23"/>
      <c r="G36" s="334" t="s">
        <v>156</v>
      </c>
      <c r="H36" s="335"/>
      <c r="I36" s="335"/>
      <c r="J36" s="335"/>
      <c r="K36" s="335"/>
      <c r="L36" s="336"/>
      <c r="M36" s="383">
        <v>15</v>
      </c>
      <c r="N36" s="384"/>
      <c r="O36" s="199"/>
      <c r="P36" s="206"/>
    </row>
    <row r="37" spans="1:16" s="15" customFormat="1" ht="15" customHeight="1" x14ac:dyDescent="0.45">
      <c r="A37" s="192" t="s">
        <v>72</v>
      </c>
      <c r="B37" s="141" t="s">
        <v>73</v>
      </c>
      <c r="C37" s="23"/>
      <c r="D37" s="23"/>
      <c r="E37" s="23"/>
      <c r="F37" s="23"/>
      <c r="G37" s="337"/>
      <c r="H37" s="338"/>
      <c r="I37" s="338"/>
      <c r="J37" s="338"/>
      <c r="K37" s="338"/>
      <c r="L37" s="339"/>
      <c r="M37" s="367">
        <v>0</v>
      </c>
      <c r="N37" s="368"/>
      <c r="O37" s="199"/>
      <c r="P37" s="206"/>
    </row>
    <row r="38" spans="1:16" s="15" customFormat="1" ht="15" customHeight="1" x14ac:dyDescent="0.45">
      <c r="A38" s="192" t="s">
        <v>118</v>
      </c>
      <c r="B38" s="141" t="s">
        <v>73</v>
      </c>
      <c r="C38" s="23"/>
      <c r="D38" s="23"/>
      <c r="E38" s="23"/>
      <c r="F38" s="23"/>
      <c r="G38" s="342"/>
      <c r="H38" s="343"/>
      <c r="I38" s="343"/>
      <c r="J38" s="343"/>
      <c r="K38" s="343"/>
      <c r="L38" s="344"/>
      <c r="M38" s="379">
        <v>0</v>
      </c>
      <c r="N38" s="380"/>
      <c r="O38" s="199"/>
      <c r="P38" s="206"/>
    </row>
    <row r="39" spans="1:16" s="15" customFormat="1" ht="15" customHeight="1" thickBot="1" x14ac:dyDescent="0.5">
      <c r="A39" s="192" t="s">
        <v>119</v>
      </c>
      <c r="B39" s="141" t="s">
        <v>73</v>
      </c>
      <c r="C39" s="23"/>
      <c r="D39" s="23"/>
      <c r="E39" s="23"/>
      <c r="F39" s="23"/>
      <c r="G39" s="345"/>
      <c r="H39" s="346"/>
      <c r="I39" s="346"/>
      <c r="J39" s="346"/>
      <c r="K39" s="346"/>
      <c r="L39" s="347"/>
      <c r="M39" s="381">
        <v>0</v>
      </c>
      <c r="N39" s="382"/>
      <c r="O39" s="207"/>
      <c r="P39" s="208"/>
    </row>
    <row r="40" spans="1:16" s="15" customFormat="1" ht="15" customHeight="1" thickBot="1" x14ac:dyDescent="0.5">
      <c r="A40" s="192">
        <v>18</v>
      </c>
      <c r="B40" s="58" t="s">
        <v>137</v>
      </c>
      <c r="C40" s="13"/>
      <c r="D40" s="13"/>
      <c r="E40" s="13"/>
      <c r="F40" s="56"/>
      <c r="G40" s="56"/>
      <c r="H40" s="38"/>
      <c r="I40" s="332" t="s">
        <v>138</v>
      </c>
      <c r="J40" s="332"/>
      <c r="K40" s="332"/>
      <c r="L40" s="333"/>
      <c r="M40" s="397">
        <f>SUM(M36:N39)</f>
        <v>15</v>
      </c>
      <c r="N40" s="396"/>
      <c r="O40" s="395">
        <f>O34+O35</f>
        <v>46.2</v>
      </c>
      <c r="P40" s="396"/>
    </row>
    <row r="41" spans="1:16" s="15" customFormat="1" ht="15" customHeight="1" x14ac:dyDescent="0.45">
      <c r="A41" s="389">
        <v>19</v>
      </c>
      <c r="B41" s="135" t="s">
        <v>58</v>
      </c>
      <c r="C41" s="66"/>
      <c r="D41" s="66"/>
      <c r="E41" s="66"/>
      <c r="F41" s="66"/>
      <c r="G41" s="66"/>
      <c r="H41" s="98"/>
      <c r="I41" s="11"/>
      <c r="J41" s="404" t="s">
        <v>113</v>
      </c>
      <c r="K41" s="404"/>
      <c r="L41" s="405"/>
      <c r="M41" s="408">
        <f>O40+M40</f>
        <v>61.2</v>
      </c>
      <c r="N41" s="409"/>
      <c r="O41" s="409"/>
      <c r="P41" s="410"/>
    </row>
    <row r="42" spans="1:16" s="15" customFormat="1" ht="15" customHeight="1" thickBot="1" x14ac:dyDescent="0.5">
      <c r="A42" s="389"/>
      <c r="B42" s="16" t="s">
        <v>57</v>
      </c>
      <c r="C42" s="17"/>
      <c r="D42" s="17"/>
      <c r="E42" s="17"/>
      <c r="F42" s="17"/>
      <c r="G42" s="17"/>
      <c r="H42" s="17"/>
      <c r="I42" s="17"/>
      <c r="J42" s="406"/>
      <c r="K42" s="406"/>
      <c r="L42" s="407"/>
      <c r="M42" s="411"/>
      <c r="N42" s="412"/>
      <c r="O42" s="412"/>
      <c r="P42" s="413"/>
    </row>
    <row r="43" spans="1:16" s="15" customFormat="1" ht="15" customHeight="1" x14ac:dyDescent="0.45">
      <c r="A43" s="192"/>
      <c r="B43" s="13"/>
      <c r="C43" s="13"/>
      <c r="D43" s="13"/>
      <c r="E43" s="13"/>
      <c r="F43" s="13"/>
      <c r="G43" s="13"/>
      <c r="H43" s="340" t="s">
        <v>114</v>
      </c>
      <c r="I43" s="341"/>
      <c r="J43" s="340" t="s">
        <v>115</v>
      </c>
      <c r="K43" s="341"/>
      <c r="L43" s="13"/>
      <c r="M43" s="199"/>
      <c r="N43" s="199"/>
      <c r="O43" s="199"/>
      <c r="P43" s="206"/>
    </row>
    <row r="44" spans="1:16" s="15" customFormat="1" ht="15" customHeight="1" thickBot="1" x14ac:dyDescent="0.5">
      <c r="A44" s="192">
        <v>20</v>
      </c>
      <c r="B44" s="59" t="s">
        <v>130</v>
      </c>
      <c r="C44" s="60"/>
      <c r="D44" s="60"/>
      <c r="E44" s="60"/>
      <c r="F44" s="60"/>
      <c r="G44" s="60"/>
      <c r="H44" s="400">
        <f>'K2-gem ON'!Z9</f>
        <v>0.29039999999999999</v>
      </c>
      <c r="I44" s="401"/>
      <c r="J44" s="400">
        <f>'K2-gem ON'!Z9</f>
        <v>0.29039999999999999</v>
      </c>
      <c r="K44" s="401"/>
      <c r="L44" s="60"/>
      <c r="M44" s="402">
        <f>H44*M40</f>
        <v>4.3600000000000003</v>
      </c>
      <c r="N44" s="403"/>
      <c r="O44" s="402">
        <f>J44*O40</f>
        <v>13.42</v>
      </c>
      <c r="P44" s="403"/>
    </row>
    <row r="45" spans="1:16" s="15" customFormat="1" ht="15" customHeight="1" thickBot="1" x14ac:dyDescent="0.5">
      <c r="A45" s="192">
        <v>21</v>
      </c>
      <c r="B45" s="58" t="s">
        <v>43</v>
      </c>
      <c r="C45" s="57"/>
      <c r="D45" s="57"/>
      <c r="E45" s="57"/>
      <c r="F45" s="57"/>
      <c r="G45" s="28"/>
      <c r="H45" s="38"/>
      <c r="I45" s="332" t="s">
        <v>116</v>
      </c>
      <c r="J45" s="332"/>
      <c r="K45" s="332"/>
      <c r="L45" s="333"/>
      <c r="M45" s="398">
        <f>M40+M44</f>
        <v>19.36</v>
      </c>
      <c r="N45" s="399"/>
      <c r="O45" s="398">
        <f>SUM(O40:P44)</f>
        <v>59.62</v>
      </c>
      <c r="P45" s="399"/>
    </row>
    <row r="46" spans="1:16" x14ac:dyDescent="0.4">
      <c r="A46" s="389">
        <v>22</v>
      </c>
      <c r="B46" s="135" t="s">
        <v>59</v>
      </c>
      <c r="C46" s="66"/>
      <c r="D46" s="66"/>
      <c r="E46" s="66"/>
      <c r="F46" s="66"/>
      <c r="G46" s="66"/>
      <c r="H46" s="98"/>
      <c r="I46" s="11"/>
      <c r="J46" s="391" t="s">
        <v>117</v>
      </c>
      <c r="K46" s="391"/>
      <c r="L46" s="392"/>
      <c r="M46" s="373">
        <f>O45+M45</f>
        <v>78.98</v>
      </c>
      <c r="N46" s="374"/>
      <c r="O46" s="374"/>
      <c r="P46" s="375"/>
    </row>
    <row r="47" spans="1:16" x14ac:dyDescent="0.4">
      <c r="A47" s="390"/>
      <c r="B47" s="16" t="s">
        <v>54</v>
      </c>
      <c r="C47" s="17"/>
      <c r="D47" s="17"/>
      <c r="E47" s="17"/>
      <c r="F47" s="17"/>
      <c r="G47" s="17"/>
      <c r="H47" s="17"/>
      <c r="I47" s="17"/>
      <c r="J47" s="393"/>
      <c r="K47" s="393"/>
      <c r="L47" s="394"/>
      <c r="M47" s="376"/>
      <c r="N47" s="377"/>
      <c r="O47" s="377"/>
      <c r="P47" s="378"/>
    </row>
  </sheetData>
  <mergeCells count="81">
    <mergeCell ref="C8:E8"/>
    <mergeCell ref="C15:E15"/>
    <mergeCell ref="C16:E16"/>
    <mergeCell ref="C17:E17"/>
    <mergeCell ref="C18:E18"/>
    <mergeCell ref="C19:E19"/>
    <mergeCell ref="C10:E10"/>
    <mergeCell ref="C11:E11"/>
    <mergeCell ref="C12:E12"/>
    <mergeCell ref="C13:E13"/>
    <mergeCell ref="C14:E14"/>
    <mergeCell ref="J32:K32"/>
    <mergeCell ref="O31:P31"/>
    <mergeCell ref="I10:J10"/>
    <mergeCell ref="I11:J11"/>
    <mergeCell ref="I12:J12"/>
    <mergeCell ref="I13:J13"/>
    <mergeCell ref="J21:K21"/>
    <mergeCell ref="I16:J16"/>
    <mergeCell ref="I17:J17"/>
    <mergeCell ref="O30:P30"/>
    <mergeCell ref="O26:P26"/>
    <mergeCell ref="O27:P27"/>
    <mergeCell ref="O28:P28"/>
    <mergeCell ref="I18:J18"/>
    <mergeCell ref="I19:J19"/>
    <mergeCell ref="O32:P32"/>
    <mergeCell ref="O29:P29"/>
    <mergeCell ref="F10:G10"/>
    <mergeCell ref="F11:G11"/>
    <mergeCell ref="O21:P21"/>
    <mergeCell ref="O25:P25"/>
    <mergeCell ref="O22:P22"/>
    <mergeCell ref="J23:K23"/>
    <mergeCell ref="O23:P23"/>
    <mergeCell ref="O24:P24"/>
    <mergeCell ref="I14:J14"/>
    <mergeCell ref="I15:J15"/>
    <mergeCell ref="I20:J20"/>
    <mergeCell ref="H21:I21"/>
    <mergeCell ref="M21:N21"/>
    <mergeCell ref="J31:K31"/>
    <mergeCell ref="O33:P33"/>
    <mergeCell ref="A46:A47"/>
    <mergeCell ref="J46:L47"/>
    <mergeCell ref="O40:P40"/>
    <mergeCell ref="M40:N40"/>
    <mergeCell ref="O45:P45"/>
    <mergeCell ref="M45:N45"/>
    <mergeCell ref="H44:I44"/>
    <mergeCell ref="J44:K44"/>
    <mergeCell ref="O44:P44"/>
    <mergeCell ref="M44:N44"/>
    <mergeCell ref="A41:A42"/>
    <mergeCell ref="J41:L42"/>
    <mergeCell ref="M41:P42"/>
    <mergeCell ref="J35:K35"/>
    <mergeCell ref="M37:N37"/>
    <mergeCell ref="O35:P35"/>
    <mergeCell ref="O34:P34"/>
    <mergeCell ref="M46:P47"/>
    <mergeCell ref="M38:N38"/>
    <mergeCell ref="M39:N39"/>
    <mergeCell ref="M36:N36"/>
    <mergeCell ref="K3:P5"/>
    <mergeCell ref="G1:P1"/>
    <mergeCell ref="F2:J3"/>
    <mergeCell ref="M6:P6"/>
    <mergeCell ref="K9:O9"/>
    <mergeCell ref="J8:K8"/>
    <mergeCell ref="H8:I8"/>
    <mergeCell ref="L8:P8"/>
    <mergeCell ref="I9:J9"/>
    <mergeCell ref="I45:L45"/>
    <mergeCell ref="G36:L36"/>
    <mergeCell ref="G37:L37"/>
    <mergeCell ref="H43:I43"/>
    <mergeCell ref="J43:K43"/>
    <mergeCell ref="I40:L40"/>
    <mergeCell ref="G38:L38"/>
    <mergeCell ref="G39:L39"/>
  </mergeCells>
  <pageMargins left="0.31496062992125984" right="0.31496062992125984" top="0.78740157480314965" bottom="0.78740157480314965" header="0.31496062992125984" footer="0.31496062992125984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D18"/>
  <sheetViews>
    <sheetView showGridLines="0" zoomScaleNormal="100" zoomScalePageLayoutView="90" workbookViewId="0">
      <selection activeCell="AC9" sqref="AC9:AD9"/>
    </sheetView>
  </sheetViews>
  <sheetFormatPr baseColWidth="10" defaultColWidth="11.46484375" defaultRowHeight="13.15" x14ac:dyDescent="0.4"/>
  <cols>
    <col min="1" max="1" width="3.19921875" style="3" customWidth="1"/>
    <col min="2" max="30" width="4.73046875" style="3" customWidth="1"/>
    <col min="31" max="32" width="5.19921875" style="3" customWidth="1"/>
    <col min="33" max="16384" width="11.46484375" style="3"/>
  </cols>
  <sheetData>
    <row r="1" spans="1:30" ht="18" x14ac:dyDescent="0.55000000000000004">
      <c r="A1" s="1" t="s">
        <v>83</v>
      </c>
      <c r="B1" s="2" t="s">
        <v>55</v>
      </c>
      <c r="C1" s="6"/>
      <c r="D1" s="6"/>
      <c r="E1" s="7"/>
      <c r="F1" s="266" t="s">
        <v>14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77" t="s">
        <v>5</v>
      </c>
      <c r="AC1" s="7"/>
      <c r="AD1" s="278"/>
    </row>
    <row r="2" spans="1:30" s="15" customFormat="1" ht="15" customHeight="1" x14ac:dyDescent="0.45">
      <c r="A2" s="279"/>
      <c r="B2" s="274" t="s">
        <v>214</v>
      </c>
      <c r="C2" s="10"/>
      <c r="D2" s="10"/>
      <c r="E2" s="10"/>
      <c r="F2" s="356"/>
      <c r="G2" s="356"/>
      <c r="H2" s="356"/>
      <c r="I2" s="356"/>
      <c r="J2" s="356"/>
      <c r="K2" s="356"/>
      <c r="L2" s="356"/>
      <c r="M2" s="356"/>
      <c r="N2" s="356"/>
      <c r="O2" s="357"/>
      <c r="P2" s="102" t="s">
        <v>165</v>
      </c>
      <c r="Q2" s="103"/>
      <c r="R2" s="103"/>
      <c r="S2" s="103"/>
      <c r="T2" s="102" t="s">
        <v>164</v>
      </c>
      <c r="U2" s="11"/>
      <c r="V2" s="103"/>
      <c r="W2" s="103"/>
      <c r="X2" s="26" t="s">
        <v>17</v>
      </c>
      <c r="Y2" s="11"/>
      <c r="Z2" s="11"/>
      <c r="AA2" s="358"/>
      <c r="AB2" s="358"/>
      <c r="AC2" s="358"/>
      <c r="AD2" s="359"/>
    </row>
    <row r="3" spans="1:30" s="15" customFormat="1" ht="15" customHeight="1" x14ac:dyDescent="0.45">
      <c r="A3" s="9"/>
      <c r="B3" s="272"/>
      <c r="C3" s="273"/>
      <c r="D3" s="28"/>
      <c r="E3" s="273"/>
      <c r="F3" s="349"/>
      <c r="G3" s="349"/>
      <c r="H3" s="349"/>
      <c r="I3" s="349"/>
      <c r="J3" s="349"/>
      <c r="K3" s="349"/>
      <c r="L3" s="349"/>
      <c r="M3" s="349"/>
      <c r="N3" s="349"/>
      <c r="O3" s="350"/>
      <c r="P3" s="309"/>
      <c r="Q3" s="460"/>
      <c r="R3" s="460"/>
      <c r="S3" s="307"/>
      <c r="T3" s="466"/>
      <c r="U3" s="467"/>
      <c r="V3" s="467"/>
      <c r="W3" s="468"/>
      <c r="X3" s="30"/>
      <c r="Y3" s="17"/>
      <c r="Z3" s="17"/>
      <c r="AA3" s="472"/>
      <c r="AB3" s="472"/>
      <c r="AC3" s="472"/>
      <c r="AD3" s="473"/>
    </row>
    <row r="4" spans="1:30" s="15" customFormat="1" ht="15" customHeight="1" thickBot="1" x14ac:dyDescent="0.5">
      <c r="A4" s="9"/>
      <c r="B4" s="272"/>
      <c r="C4" s="28"/>
      <c r="D4" s="28"/>
      <c r="E4" s="273"/>
      <c r="F4" s="461"/>
      <c r="G4" s="461"/>
      <c r="H4" s="461"/>
      <c r="I4" s="461"/>
      <c r="J4" s="461"/>
      <c r="K4" s="461"/>
      <c r="L4" s="461"/>
      <c r="M4" s="461"/>
      <c r="N4" s="461"/>
      <c r="O4" s="462"/>
      <c r="P4" s="463"/>
      <c r="Q4" s="464"/>
      <c r="R4" s="464"/>
      <c r="S4" s="465"/>
      <c r="T4" s="469"/>
      <c r="U4" s="470"/>
      <c r="V4" s="470"/>
      <c r="W4" s="471"/>
      <c r="X4" s="280" t="s">
        <v>16</v>
      </c>
      <c r="Y4" s="281"/>
      <c r="Z4" s="281"/>
      <c r="AA4" s="281"/>
      <c r="AB4" s="281"/>
      <c r="AC4" s="281"/>
      <c r="AD4" s="282"/>
    </row>
    <row r="5" spans="1:30" s="48" customFormat="1" ht="58.5" customHeight="1" x14ac:dyDescent="0.45">
      <c r="A5" s="283" t="s">
        <v>23</v>
      </c>
      <c r="B5" s="283" t="s">
        <v>24</v>
      </c>
      <c r="C5" s="283"/>
      <c r="D5" s="283"/>
      <c r="E5" s="283"/>
      <c r="F5" s="267" t="s">
        <v>32</v>
      </c>
      <c r="G5" s="283" t="s">
        <v>25</v>
      </c>
      <c r="H5" s="283"/>
      <c r="I5" s="448" t="s">
        <v>44</v>
      </c>
      <c r="J5" s="448"/>
      <c r="K5" s="439" t="s">
        <v>29</v>
      </c>
      <c r="L5" s="439"/>
      <c r="M5" s="283" t="s">
        <v>30</v>
      </c>
      <c r="N5" s="283"/>
      <c r="O5" s="283"/>
      <c r="P5" s="283" t="s">
        <v>120</v>
      </c>
      <c r="Q5" s="283"/>
      <c r="R5" s="283"/>
      <c r="S5" s="295" t="s">
        <v>121</v>
      </c>
      <c r="T5" s="296"/>
      <c r="U5" s="444"/>
      <c r="V5" s="283" t="s">
        <v>26</v>
      </c>
      <c r="W5" s="283"/>
      <c r="X5" s="283"/>
      <c r="Y5" s="439" t="s">
        <v>46</v>
      </c>
      <c r="Z5" s="439"/>
      <c r="AA5" s="283" t="s">
        <v>122</v>
      </c>
      <c r="AB5" s="295"/>
      <c r="AC5" s="440" t="s">
        <v>45</v>
      </c>
      <c r="AD5" s="441"/>
    </row>
    <row r="6" spans="1:30" s="47" customFormat="1" ht="15" customHeight="1" x14ac:dyDescent="0.4">
      <c r="A6" s="284"/>
      <c r="B6" s="284"/>
      <c r="C6" s="284"/>
      <c r="D6" s="284"/>
      <c r="E6" s="284"/>
      <c r="F6" s="268" t="s">
        <v>27</v>
      </c>
      <c r="G6" s="297" t="s">
        <v>28</v>
      </c>
      <c r="H6" s="297"/>
      <c r="I6" s="297" t="s">
        <v>28</v>
      </c>
      <c r="J6" s="297"/>
      <c r="K6" s="297" t="s">
        <v>28</v>
      </c>
      <c r="L6" s="297"/>
      <c r="M6" s="268" t="s">
        <v>2</v>
      </c>
      <c r="N6" s="297" t="s">
        <v>28</v>
      </c>
      <c r="O6" s="297"/>
      <c r="P6" s="268" t="s">
        <v>2</v>
      </c>
      <c r="Q6" s="297" t="s">
        <v>28</v>
      </c>
      <c r="R6" s="297"/>
      <c r="S6" s="268" t="s">
        <v>2</v>
      </c>
      <c r="T6" s="297" t="s">
        <v>28</v>
      </c>
      <c r="U6" s="297"/>
      <c r="V6" s="271" t="s">
        <v>2</v>
      </c>
      <c r="W6" s="297" t="s">
        <v>28</v>
      </c>
      <c r="X6" s="297"/>
      <c r="Y6" s="297" t="s">
        <v>28</v>
      </c>
      <c r="Z6" s="297"/>
      <c r="AA6" s="454" t="s">
        <v>2</v>
      </c>
      <c r="AB6" s="455"/>
      <c r="AC6" s="452" t="s">
        <v>28</v>
      </c>
      <c r="AD6" s="453"/>
    </row>
    <row r="7" spans="1:30" s="63" customFormat="1" ht="30" customHeight="1" x14ac:dyDescent="0.35">
      <c r="A7" s="285"/>
      <c r="B7" s="285"/>
      <c r="C7" s="285"/>
      <c r="D7" s="285"/>
      <c r="E7" s="285"/>
      <c r="F7" s="62"/>
      <c r="G7" s="446"/>
      <c r="H7" s="447"/>
      <c r="I7" s="446"/>
      <c r="J7" s="447"/>
      <c r="K7" s="449" t="s">
        <v>197</v>
      </c>
      <c r="L7" s="449"/>
      <c r="M7" s="269" t="s">
        <v>186</v>
      </c>
      <c r="N7" s="308" t="s">
        <v>187</v>
      </c>
      <c r="O7" s="308"/>
      <c r="P7" s="269" t="s">
        <v>186</v>
      </c>
      <c r="Q7" s="308" t="s">
        <v>198</v>
      </c>
      <c r="R7" s="308"/>
      <c r="S7" s="269" t="s">
        <v>186</v>
      </c>
      <c r="T7" s="308" t="s">
        <v>199</v>
      </c>
      <c r="U7" s="308"/>
      <c r="V7" s="269" t="s">
        <v>223</v>
      </c>
      <c r="W7" s="445" t="s">
        <v>200</v>
      </c>
      <c r="X7" s="445"/>
      <c r="Y7" s="445" t="s">
        <v>201</v>
      </c>
      <c r="Z7" s="445"/>
      <c r="AA7" s="309" t="s">
        <v>202</v>
      </c>
      <c r="AB7" s="460"/>
      <c r="AC7" s="456" t="s">
        <v>203</v>
      </c>
      <c r="AD7" s="457"/>
    </row>
    <row r="8" spans="1:30" s="47" customFormat="1" ht="15" customHeight="1" thickBot="1" x14ac:dyDescent="0.5">
      <c r="A8" s="270" t="s">
        <v>103</v>
      </c>
      <c r="B8" s="322" t="s">
        <v>104</v>
      </c>
      <c r="C8" s="322"/>
      <c r="D8" s="322"/>
      <c r="E8" s="322"/>
      <c r="F8" s="270" t="s">
        <v>166</v>
      </c>
      <c r="G8" s="322" t="s">
        <v>167</v>
      </c>
      <c r="H8" s="322"/>
      <c r="I8" s="322" t="s">
        <v>168</v>
      </c>
      <c r="J8" s="322"/>
      <c r="K8" s="322" t="s">
        <v>169</v>
      </c>
      <c r="L8" s="322"/>
      <c r="M8" s="270" t="s">
        <v>170</v>
      </c>
      <c r="N8" s="322" t="s">
        <v>171</v>
      </c>
      <c r="O8" s="322"/>
      <c r="P8" s="270" t="s">
        <v>172</v>
      </c>
      <c r="Q8" s="322" t="s">
        <v>173</v>
      </c>
      <c r="R8" s="322"/>
      <c r="S8" s="270" t="s">
        <v>174</v>
      </c>
      <c r="T8" s="322" t="s">
        <v>175</v>
      </c>
      <c r="U8" s="322"/>
      <c r="V8" s="270" t="s">
        <v>176</v>
      </c>
      <c r="W8" s="322" t="s">
        <v>177</v>
      </c>
      <c r="X8" s="322"/>
      <c r="Y8" s="322" t="s">
        <v>178</v>
      </c>
      <c r="Z8" s="322"/>
      <c r="AA8" s="322" t="s">
        <v>179</v>
      </c>
      <c r="AB8" s="280"/>
      <c r="AC8" s="458" t="s">
        <v>180</v>
      </c>
      <c r="AD8" s="459"/>
    </row>
    <row r="9" spans="1:30" ht="25.5" customHeight="1" x14ac:dyDescent="0.4">
      <c r="A9" s="211">
        <v>1</v>
      </c>
      <c r="B9" s="434" t="s">
        <v>163</v>
      </c>
      <c r="C9" s="435"/>
      <c r="D9" s="435"/>
      <c r="E9" s="436"/>
      <c r="F9" s="209" t="s">
        <v>31</v>
      </c>
      <c r="G9" s="437">
        <v>12</v>
      </c>
      <c r="H9" s="438"/>
      <c r="I9" s="437">
        <v>0</v>
      </c>
      <c r="J9" s="438"/>
      <c r="K9" s="437">
        <f>G9+I9</f>
        <v>12</v>
      </c>
      <c r="L9" s="438"/>
      <c r="M9" s="210">
        <v>0.03</v>
      </c>
      <c r="N9" s="437">
        <f>K9*M9</f>
        <v>0.36</v>
      </c>
      <c r="O9" s="438"/>
      <c r="P9" s="210">
        <v>0.02</v>
      </c>
      <c r="Q9" s="437">
        <f>K9*P9</f>
        <v>0.24</v>
      </c>
      <c r="R9" s="438"/>
      <c r="S9" s="210">
        <v>0.01</v>
      </c>
      <c r="T9" s="437">
        <f>K9*S9</f>
        <v>0.12</v>
      </c>
      <c r="U9" s="438"/>
      <c r="V9" s="210">
        <v>0</v>
      </c>
      <c r="W9" s="437">
        <f>(K9+N9+Q9+T9)*V9</f>
        <v>0</v>
      </c>
      <c r="X9" s="438"/>
      <c r="Y9" s="437">
        <f>K9+N9+Q9+T9+W9</f>
        <v>12.72</v>
      </c>
      <c r="Z9" s="438"/>
      <c r="AA9" s="450">
        <f>'K2-gem ON'!Z9</f>
        <v>0.29039999999999999</v>
      </c>
      <c r="AB9" s="451"/>
      <c r="AC9" s="442">
        <f>Y9+Y9*AA9</f>
        <v>16.414000000000001</v>
      </c>
      <c r="AD9" s="443"/>
    </row>
    <row r="10" spans="1:30" ht="25.5" customHeight="1" x14ac:dyDescent="0.4">
      <c r="A10" s="211">
        <v>2</v>
      </c>
      <c r="B10" s="434" t="s">
        <v>211</v>
      </c>
      <c r="C10" s="435"/>
      <c r="D10" s="435"/>
      <c r="E10" s="436"/>
      <c r="F10" s="209" t="s">
        <v>212</v>
      </c>
      <c r="G10" s="437">
        <v>36</v>
      </c>
      <c r="H10" s="438"/>
      <c r="I10" s="437">
        <v>0</v>
      </c>
      <c r="J10" s="438"/>
      <c r="K10" s="437">
        <f t="shared" ref="K10" si="0">G10+I10</f>
        <v>36</v>
      </c>
      <c r="L10" s="438"/>
      <c r="M10" s="210">
        <v>0.03</v>
      </c>
      <c r="N10" s="437">
        <f t="shared" ref="N10" si="1">K10*M10</f>
        <v>1.08</v>
      </c>
      <c r="O10" s="438"/>
      <c r="P10" s="210">
        <v>0.01</v>
      </c>
      <c r="Q10" s="437">
        <f t="shared" ref="Q10" si="2">K10*P10</f>
        <v>0.36</v>
      </c>
      <c r="R10" s="438"/>
      <c r="S10" s="210">
        <v>0</v>
      </c>
      <c r="T10" s="437">
        <f t="shared" ref="T10" si="3">K10*S10</f>
        <v>0</v>
      </c>
      <c r="U10" s="438"/>
      <c r="V10" s="210">
        <v>0.05</v>
      </c>
      <c r="W10" s="437">
        <f t="shared" ref="W10" si="4">(K10+N10+Q10+T10)*V10</f>
        <v>1.8720000000000001</v>
      </c>
      <c r="X10" s="438"/>
      <c r="Y10" s="437">
        <f t="shared" ref="Y10" si="5">K10+N10+Q10+T10+W10</f>
        <v>39.311999999999998</v>
      </c>
      <c r="Z10" s="438"/>
      <c r="AA10" s="450">
        <f>AA9</f>
        <v>0.29039999999999999</v>
      </c>
      <c r="AB10" s="451"/>
      <c r="AC10" s="442">
        <f t="shared" ref="AC10" si="6">Y10+Y10*AA10</f>
        <v>50.728000000000002</v>
      </c>
      <c r="AD10" s="443"/>
    </row>
    <row r="11" spans="1:30" ht="25.5" customHeight="1" x14ac:dyDescent="0.4">
      <c r="A11" s="211">
        <v>3</v>
      </c>
      <c r="B11" s="434" t="s">
        <v>215</v>
      </c>
      <c r="C11" s="435"/>
      <c r="D11" s="435"/>
      <c r="E11" s="436"/>
      <c r="F11" s="209" t="s">
        <v>213</v>
      </c>
      <c r="G11" s="437">
        <v>9</v>
      </c>
      <c r="H11" s="438"/>
      <c r="I11" s="437">
        <v>0</v>
      </c>
      <c r="J11" s="438"/>
      <c r="K11" s="437">
        <f t="shared" ref="K11" si="7">G11+I11</f>
        <v>9</v>
      </c>
      <c r="L11" s="438"/>
      <c r="M11" s="210">
        <v>0.03</v>
      </c>
      <c r="N11" s="437">
        <f t="shared" ref="N11" si="8">K11*M11</f>
        <v>0.27</v>
      </c>
      <c r="O11" s="438"/>
      <c r="P11" s="210">
        <v>0.01</v>
      </c>
      <c r="Q11" s="437">
        <f t="shared" ref="Q11" si="9">K11*P11</f>
        <v>0.09</v>
      </c>
      <c r="R11" s="438"/>
      <c r="S11" s="210">
        <v>0</v>
      </c>
      <c r="T11" s="437">
        <f t="shared" ref="T11" si="10">K11*S11</f>
        <v>0</v>
      </c>
      <c r="U11" s="438"/>
      <c r="V11" s="210">
        <v>0.05</v>
      </c>
      <c r="W11" s="437">
        <f t="shared" ref="W11" si="11">(K11+N11+Q11+T11)*V11</f>
        <v>0.46800000000000003</v>
      </c>
      <c r="X11" s="438"/>
      <c r="Y11" s="437">
        <f t="shared" ref="Y11" si="12">K11+N11+Q11+T11+W11</f>
        <v>9.8279999999999994</v>
      </c>
      <c r="Z11" s="438"/>
      <c r="AA11" s="450">
        <f>AA10</f>
        <v>0.29039999999999999</v>
      </c>
      <c r="AB11" s="451"/>
      <c r="AC11" s="442">
        <f t="shared" ref="AC11" si="13">Y11+Y11*AA11</f>
        <v>12.682</v>
      </c>
      <c r="AD11" s="443"/>
    </row>
    <row r="12" spans="1:30" ht="25.5" customHeight="1" x14ac:dyDescent="0.4">
      <c r="A12" s="211">
        <v>4</v>
      </c>
      <c r="B12" s="434"/>
      <c r="C12" s="435"/>
      <c r="D12" s="435"/>
      <c r="E12" s="436"/>
      <c r="F12" s="209"/>
      <c r="G12" s="437"/>
      <c r="H12" s="438"/>
      <c r="I12" s="437"/>
      <c r="J12" s="438"/>
      <c r="K12" s="437"/>
      <c r="L12" s="438"/>
      <c r="M12" s="210"/>
      <c r="N12" s="437"/>
      <c r="O12" s="438"/>
      <c r="P12" s="210"/>
      <c r="Q12" s="437"/>
      <c r="R12" s="438"/>
      <c r="S12" s="210"/>
      <c r="T12" s="437"/>
      <c r="U12" s="438"/>
      <c r="V12" s="210"/>
      <c r="W12" s="437"/>
      <c r="X12" s="438"/>
      <c r="Y12" s="437"/>
      <c r="Z12" s="438"/>
      <c r="AA12" s="450"/>
      <c r="AB12" s="451"/>
      <c r="AC12" s="442"/>
      <c r="AD12" s="443"/>
    </row>
    <row r="13" spans="1:30" ht="25.5" customHeight="1" x14ac:dyDescent="0.4">
      <c r="A13" s="211">
        <v>5</v>
      </c>
      <c r="B13" s="434"/>
      <c r="C13" s="435"/>
      <c r="D13" s="435"/>
      <c r="E13" s="436"/>
      <c r="F13" s="209"/>
      <c r="G13" s="437"/>
      <c r="H13" s="438"/>
      <c r="I13" s="437"/>
      <c r="J13" s="438"/>
      <c r="K13" s="437"/>
      <c r="L13" s="438"/>
      <c r="M13" s="210"/>
      <c r="N13" s="437"/>
      <c r="O13" s="438"/>
      <c r="P13" s="210"/>
      <c r="Q13" s="437"/>
      <c r="R13" s="438"/>
      <c r="S13" s="210"/>
      <c r="T13" s="437"/>
      <c r="U13" s="438"/>
      <c r="V13" s="210"/>
      <c r="W13" s="437"/>
      <c r="X13" s="438"/>
      <c r="Y13" s="437"/>
      <c r="Z13" s="438"/>
      <c r="AA13" s="450"/>
      <c r="AB13" s="451"/>
      <c r="AC13" s="442"/>
      <c r="AD13" s="443"/>
    </row>
    <row r="14" spans="1:30" ht="25.5" customHeight="1" x14ac:dyDescent="0.4">
      <c r="A14" s="211">
        <v>6</v>
      </c>
      <c r="B14" s="434"/>
      <c r="C14" s="435"/>
      <c r="D14" s="435"/>
      <c r="E14" s="436"/>
      <c r="F14" s="209"/>
      <c r="G14" s="437"/>
      <c r="H14" s="438"/>
      <c r="I14" s="437"/>
      <c r="J14" s="438"/>
      <c r="K14" s="437"/>
      <c r="L14" s="438"/>
      <c r="M14" s="210"/>
      <c r="N14" s="437"/>
      <c r="O14" s="438"/>
      <c r="P14" s="210"/>
      <c r="Q14" s="437"/>
      <c r="R14" s="438"/>
      <c r="S14" s="210"/>
      <c r="T14" s="437"/>
      <c r="U14" s="438"/>
      <c r="V14" s="210"/>
      <c r="W14" s="437"/>
      <c r="X14" s="438"/>
      <c r="Y14" s="437"/>
      <c r="Z14" s="438"/>
      <c r="AA14" s="450"/>
      <c r="AB14" s="451"/>
      <c r="AC14" s="442"/>
      <c r="AD14" s="443"/>
    </row>
    <row r="15" spans="1:30" ht="25.5" customHeight="1" x14ac:dyDescent="0.4">
      <c r="A15" s="211">
        <v>7</v>
      </c>
      <c r="B15" s="434"/>
      <c r="C15" s="435"/>
      <c r="D15" s="435"/>
      <c r="E15" s="436"/>
      <c r="F15" s="209"/>
      <c r="G15" s="437"/>
      <c r="H15" s="438"/>
      <c r="I15" s="437"/>
      <c r="J15" s="438"/>
      <c r="K15" s="437"/>
      <c r="L15" s="438"/>
      <c r="M15" s="210"/>
      <c r="N15" s="437"/>
      <c r="O15" s="438"/>
      <c r="P15" s="210"/>
      <c r="Q15" s="437"/>
      <c r="R15" s="438"/>
      <c r="S15" s="210"/>
      <c r="T15" s="437"/>
      <c r="U15" s="438"/>
      <c r="V15" s="210"/>
      <c r="W15" s="437"/>
      <c r="X15" s="438"/>
      <c r="Y15" s="437"/>
      <c r="Z15" s="438"/>
      <c r="AA15" s="450"/>
      <c r="AB15" s="451"/>
      <c r="AC15" s="442"/>
      <c r="AD15" s="443"/>
    </row>
    <row r="16" spans="1:30" ht="25.5" customHeight="1" x14ac:dyDescent="0.4">
      <c r="A16" s="211">
        <v>8</v>
      </c>
      <c r="B16" s="434"/>
      <c r="C16" s="435"/>
      <c r="D16" s="435"/>
      <c r="E16" s="436"/>
      <c r="F16" s="209"/>
      <c r="G16" s="437"/>
      <c r="H16" s="438"/>
      <c r="I16" s="437"/>
      <c r="J16" s="438"/>
      <c r="K16" s="437"/>
      <c r="L16" s="438"/>
      <c r="M16" s="210"/>
      <c r="N16" s="437"/>
      <c r="O16" s="438"/>
      <c r="P16" s="210"/>
      <c r="Q16" s="437"/>
      <c r="R16" s="438"/>
      <c r="S16" s="210"/>
      <c r="T16" s="437"/>
      <c r="U16" s="438"/>
      <c r="V16" s="210"/>
      <c r="W16" s="437"/>
      <c r="X16" s="438"/>
      <c r="Y16" s="437"/>
      <c r="Z16" s="438"/>
      <c r="AA16" s="450"/>
      <c r="AB16" s="451"/>
      <c r="AC16" s="442"/>
      <c r="AD16" s="443"/>
    </row>
    <row r="17" spans="1:30" ht="25.5" customHeight="1" x14ac:dyDescent="0.4">
      <c r="A17" s="211">
        <v>9</v>
      </c>
      <c r="B17" s="434"/>
      <c r="C17" s="435"/>
      <c r="D17" s="435"/>
      <c r="E17" s="436"/>
      <c r="F17" s="209"/>
      <c r="G17" s="437"/>
      <c r="H17" s="438"/>
      <c r="I17" s="437"/>
      <c r="J17" s="438"/>
      <c r="K17" s="437"/>
      <c r="L17" s="438"/>
      <c r="M17" s="210"/>
      <c r="N17" s="437"/>
      <c r="O17" s="438"/>
      <c r="P17" s="210"/>
      <c r="Q17" s="437"/>
      <c r="R17" s="438"/>
      <c r="S17" s="210"/>
      <c r="T17" s="437"/>
      <c r="U17" s="438"/>
      <c r="V17" s="210"/>
      <c r="W17" s="437"/>
      <c r="X17" s="438"/>
      <c r="Y17" s="437"/>
      <c r="Z17" s="438"/>
      <c r="AA17" s="450"/>
      <c r="AB17" s="451"/>
      <c r="AC17" s="442"/>
      <c r="AD17" s="443"/>
    </row>
    <row r="18" spans="1:30" ht="25.5" customHeight="1" x14ac:dyDescent="0.4">
      <c r="A18" s="211">
        <v>10</v>
      </c>
      <c r="B18" s="434"/>
      <c r="C18" s="435"/>
      <c r="D18" s="435"/>
      <c r="E18" s="436"/>
      <c r="F18" s="209"/>
      <c r="G18" s="437"/>
      <c r="H18" s="438"/>
      <c r="I18" s="437"/>
      <c r="J18" s="438"/>
      <c r="K18" s="437"/>
      <c r="L18" s="438"/>
      <c r="M18" s="210"/>
      <c r="N18" s="437"/>
      <c r="O18" s="438"/>
      <c r="P18" s="210"/>
      <c r="Q18" s="437"/>
      <c r="R18" s="438"/>
      <c r="S18" s="210"/>
      <c r="T18" s="437"/>
      <c r="U18" s="438"/>
      <c r="V18" s="210"/>
      <c r="W18" s="437"/>
      <c r="X18" s="438"/>
      <c r="Y18" s="437"/>
      <c r="Z18" s="438"/>
      <c r="AA18" s="450"/>
      <c r="AB18" s="451"/>
      <c r="AC18" s="442"/>
      <c r="AD18" s="443"/>
    </row>
  </sheetData>
  <mergeCells count="158">
    <mergeCell ref="F2:O4"/>
    <mergeCell ref="P3:S4"/>
    <mergeCell ref="T3:W4"/>
    <mergeCell ref="AA2:AD3"/>
    <mergeCell ref="AC18:AD18"/>
    <mergeCell ref="Q18:R18"/>
    <mergeCell ref="T18:U18"/>
    <mergeCell ref="W18:X18"/>
    <mergeCell ref="Y18:Z18"/>
    <mergeCell ref="AA18:AB18"/>
    <mergeCell ref="I16:J16"/>
    <mergeCell ref="K16:L16"/>
    <mergeCell ref="N16:O16"/>
    <mergeCell ref="AC14:AD14"/>
    <mergeCell ref="AA15:AB15"/>
    <mergeCell ref="AC15:AD15"/>
    <mergeCell ref="Q14:R14"/>
    <mergeCell ref="T14:U14"/>
    <mergeCell ref="W14:X14"/>
    <mergeCell ref="Y14:Z14"/>
    <mergeCell ref="AA14:AB14"/>
    <mergeCell ref="I12:J12"/>
    <mergeCell ref="K12:L12"/>
    <mergeCell ref="N12:O12"/>
    <mergeCell ref="B18:E18"/>
    <mergeCell ref="G18:H18"/>
    <mergeCell ref="I18:J18"/>
    <mergeCell ref="K18:L18"/>
    <mergeCell ref="N18:O18"/>
    <mergeCell ref="AC16:AD16"/>
    <mergeCell ref="B17:E17"/>
    <mergeCell ref="G17:H17"/>
    <mergeCell ref="I17:J17"/>
    <mergeCell ref="K17:L17"/>
    <mergeCell ref="N17:O17"/>
    <mergeCell ref="Q17:R17"/>
    <mergeCell ref="T17:U17"/>
    <mergeCell ref="W17:X17"/>
    <mergeCell ref="Y17:Z17"/>
    <mergeCell ref="AA17:AB17"/>
    <mergeCell ref="AC17:AD17"/>
    <mergeCell ref="Q16:R16"/>
    <mergeCell ref="T16:U16"/>
    <mergeCell ref="W16:X16"/>
    <mergeCell ref="Y16:Z16"/>
    <mergeCell ref="AA16:AB16"/>
    <mergeCell ref="B16:E16"/>
    <mergeCell ref="G16:H16"/>
    <mergeCell ref="B15:E15"/>
    <mergeCell ref="G15:H15"/>
    <mergeCell ref="I15:J15"/>
    <mergeCell ref="K15:L15"/>
    <mergeCell ref="N15:O15"/>
    <mergeCell ref="Q15:R15"/>
    <mergeCell ref="T15:U15"/>
    <mergeCell ref="W15:X15"/>
    <mergeCell ref="Y15:Z15"/>
    <mergeCell ref="B14:E14"/>
    <mergeCell ref="G14:H14"/>
    <mergeCell ref="I14:J14"/>
    <mergeCell ref="K14:L14"/>
    <mergeCell ref="N14:O14"/>
    <mergeCell ref="AC12:AD12"/>
    <mergeCell ref="B13:E13"/>
    <mergeCell ref="G13:H13"/>
    <mergeCell ref="I13:J13"/>
    <mergeCell ref="K13:L13"/>
    <mergeCell ref="N13:O13"/>
    <mergeCell ref="Q13:R13"/>
    <mergeCell ref="T13:U13"/>
    <mergeCell ref="W13:X13"/>
    <mergeCell ref="Y13:Z13"/>
    <mergeCell ref="AA13:AB13"/>
    <mergeCell ref="AC13:AD13"/>
    <mergeCell ref="Q12:R12"/>
    <mergeCell ref="T12:U12"/>
    <mergeCell ref="W12:X12"/>
    <mergeCell ref="Y12:Z12"/>
    <mergeCell ref="AA12:AB12"/>
    <mergeCell ref="B12:E12"/>
    <mergeCell ref="G12:H12"/>
    <mergeCell ref="AC10:AD10"/>
    <mergeCell ref="B11:E11"/>
    <mergeCell ref="G11:H11"/>
    <mergeCell ref="I11:J11"/>
    <mergeCell ref="K11:L11"/>
    <mergeCell ref="N11:O11"/>
    <mergeCell ref="Q11:R11"/>
    <mergeCell ref="T11:U11"/>
    <mergeCell ref="W11:X11"/>
    <mergeCell ref="Y11:Z11"/>
    <mergeCell ref="AA11:AB11"/>
    <mergeCell ref="AC11:AD11"/>
    <mergeCell ref="Q10:R10"/>
    <mergeCell ref="T10:U10"/>
    <mergeCell ref="W10:X10"/>
    <mergeCell ref="Y10:Z10"/>
    <mergeCell ref="AA10:AB10"/>
    <mergeCell ref="B10:E10"/>
    <mergeCell ref="G10:H10"/>
    <mergeCell ref="I10:J10"/>
    <mergeCell ref="K10:L10"/>
    <mergeCell ref="N10:O10"/>
    <mergeCell ref="Y9:Z9"/>
    <mergeCell ref="Y6:Z6"/>
    <mergeCell ref="Y7:Z7"/>
    <mergeCell ref="AA9:AB9"/>
    <mergeCell ref="Q8:R8"/>
    <mergeCell ref="AC6:AD6"/>
    <mergeCell ref="AA6:AB6"/>
    <mergeCell ref="AC7:AD7"/>
    <mergeCell ref="T8:U8"/>
    <mergeCell ref="AA8:AB8"/>
    <mergeCell ref="AC8:AD8"/>
    <mergeCell ref="Q6:R6"/>
    <mergeCell ref="Q7:R7"/>
    <mergeCell ref="T6:U6"/>
    <mergeCell ref="T7:U7"/>
    <mergeCell ref="AA7:AB7"/>
    <mergeCell ref="A5:A7"/>
    <mergeCell ref="G7:H7"/>
    <mergeCell ref="I7:J7"/>
    <mergeCell ref="M5:O5"/>
    <mergeCell ref="P5:R5"/>
    <mergeCell ref="G5:H5"/>
    <mergeCell ref="I5:J5"/>
    <mergeCell ref="K5:L5"/>
    <mergeCell ref="B5:E7"/>
    <mergeCell ref="G6:H6"/>
    <mergeCell ref="I6:J6"/>
    <mergeCell ref="K6:L6"/>
    <mergeCell ref="K7:L7"/>
    <mergeCell ref="N6:O6"/>
    <mergeCell ref="N7:O7"/>
    <mergeCell ref="B9:E9"/>
    <mergeCell ref="G9:H9"/>
    <mergeCell ref="I9:J9"/>
    <mergeCell ref="K9:L9"/>
    <mergeCell ref="N9:O9"/>
    <mergeCell ref="X4:AD4"/>
    <mergeCell ref="Y5:Z5"/>
    <mergeCell ref="AA5:AB5"/>
    <mergeCell ref="AC5:AD5"/>
    <mergeCell ref="V5:X5"/>
    <mergeCell ref="AC9:AD9"/>
    <mergeCell ref="Q9:R9"/>
    <mergeCell ref="T9:U9"/>
    <mergeCell ref="S5:U5"/>
    <mergeCell ref="B8:E8"/>
    <mergeCell ref="G8:H8"/>
    <mergeCell ref="I8:J8"/>
    <mergeCell ref="K8:L8"/>
    <mergeCell ref="N8:O8"/>
    <mergeCell ref="W9:X9"/>
    <mergeCell ref="W8:X8"/>
    <mergeCell ref="W6:X6"/>
    <mergeCell ref="W7:X7"/>
    <mergeCell ref="Y8:Z8"/>
  </mergeCells>
  <pageMargins left="0.31496062992125984" right="0.31496062992125984" top="0.78740157480314965" bottom="0.78740157480314965" header="0.31496062992125984" footer="0.31496062992125984"/>
  <pageSetup paperSize="9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55066-65DA-4273-B3A9-2EFD1887B3F3}">
  <sheetPr>
    <tabColor rgb="FFFF0000"/>
    <pageSetUpPr fitToPage="1"/>
  </sheetPr>
  <dimension ref="A1:J35"/>
  <sheetViews>
    <sheetView zoomScaleNormal="100" zoomScalePageLayoutView="90" workbookViewId="0">
      <selection sqref="A1:J35"/>
    </sheetView>
  </sheetViews>
  <sheetFormatPr baseColWidth="10" defaultRowHeight="14.25" x14ac:dyDescent="0.45"/>
  <cols>
    <col min="1" max="7" width="9.6640625" customWidth="1"/>
    <col min="8" max="8" width="10.1328125" customWidth="1"/>
    <col min="9" max="10" width="11" customWidth="1"/>
  </cols>
  <sheetData>
    <row r="1" spans="1:10" ht="18" x14ac:dyDescent="0.45">
      <c r="A1" s="489" t="s">
        <v>150</v>
      </c>
      <c r="B1" s="490"/>
      <c r="C1" s="490"/>
      <c r="D1" s="490"/>
      <c r="E1" s="490"/>
      <c r="F1" s="490"/>
      <c r="G1" s="490"/>
      <c r="H1" s="491"/>
      <c r="I1" s="22" t="s">
        <v>5</v>
      </c>
      <c r="J1" s="172"/>
    </row>
    <row r="2" spans="1:10" x14ac:dyDescent="0.45">
      <c r="A2" s="22" t="s">
        <v>14</v>
      </c>
      <c r="B2" s="495"/>
      <c r="C2" s="495"/>
      <c r="D2" s="495"/>
      <c r="E2" s="495"/>
      <c r="F2" s="495"/>
      <c r="G2" s="496"/>
      <c r="H2" s="12" t="s">
        <v>15</v>
      </c>
      <c r="I2" s="142" t="s">
        <v>12</v>
      </c>
      <c r="J2" s="142" t="s">
        <v>17</v>
      </c>
    </row>
    <row r="3" spans="1:10" x14ac:dyDescent="0.45">
      <c r="A3" s="494" t="s">
        <v>151</v>
      </c>
      <c r="B3" s="497"/>
      <c r="C3" s="497"/>
      <c r="D3" s="497"/>
      <c r="E3" s="497"/>
      <c r="F3" s="497"/>
      <c r="G3" s="498"/>
      <c r="H3" s="173"/>
      <c r="I3" s="174"/>
      <c r="J3" s="171"/>
    </row>
    <row r="4" spans="1:10" ht="14.65" thickBot="1" x14ac:dyDescent="0.5">
      <c r="A4" s="351"/>
      <c r="B4" s="499"/>
      <c r="C4" s="499"/>
      <c r="D4" s="499"/>
      <c r="E4" s="499"/>
      <c r="F4" s="499"/>
      <c r="G4" s="500"/>
      <c r="H4" s="486" t="s">
        <v>139</v>
      </c>
      <c r="I4" s="487"/>
      <c r="J4" s="488"/>
    </row>
    <row r="5" spans="1:10" x14ac:dyDescent="0.45">
      <c r="A5" s="177" t="s">
        <v>153</v>
      </c>
      <c r="B5" s="495"/>
      <c r="C5" s="495"/>
      <c r="D5" s="495"/>
      <c r="E5" s="495"/>
      <c r="F5" s="495"/>
      <c r="G5" s="496"/>
      <c r="H5" s="175" t="s">
        <v>27</v>
      </c>
      <c r="I5" s="146" t="s">
        <v>97</v>
      </c>
      <c r="J5" s="101" t="s">
        <v>149</v>
      </c>
    </row>
    <row r="6" spans="1:10" ht="14.65" thickBot="1" x14ac:dyDescent="0.5">
      <c r="A6" s="178" t="s">
        <v>152</v>
      </c>
      <c r="B6" s="170"/>
      <c r="C6" s="501"/>
      <c r="D6" s="501"/>
      <c r="E6" s="501"/>
      <c r="F6" s="501"/>
      <c r="G6" s="493"/>
      <c r="H6" s="176" t="s">
        <v>123</v>
      </c>
      <c r="I6" s="492" t="s">
        <v>124</v>
      </c>
      <c r="J6" s="493"/>
    </row>
    <row r="7" spans="1:10" x14ac:dyDescent="0.45">
      <c r="A7" s="118"/>
      <c r="B7" s="116"/>
      <c r="C7" s="116"/>
      <c r="D7" s="116"/>
      <c r="E7" s="116"/>
      <c r="F7" s="116"/>
      <c r="G7" s="99"/>
      <c r="H7" s="118"/>
      <c r="I7" s="179"/>
      <c r="J7" s="180"/>
    </row>
    <row r="8" spans="1:10" x14ac:dyDescent="0.45">
      <c r="A8" s="120"/>
      <c r="B8" s="111"/>
      <c r="C8" s="111"/>
      <c r="D8" s="111"/>
      <c r="E8" s="111"/>
      <c r="F8" s="111"/>
      <c r="G8" s="100"/>
      <c r="H8" s="120"/>
      <c r="I8" s="181"/>
      <c r="J8" s="182"/>
    </row>
    <row r="9" spans="1:10" x14ac:dyDescent="0.45">
      <c r="A9" s="120"/>
      <c r="B9" s="111"/>
      <c r="C9" s="111"/>
      <c r="D9" s="111"/>
      <c r="E9" s="111"/>
      <c r="F9" s="111"/>
      <c r="G9" s="100"/>
      <c r="H9" s="120"/>
      <c r="I9" s="181"/>
      <c r="J9" s="182"/>
    </row>
    <row r="10" spans="1:10" x14ac:dyDescent="0.45">
      <c r="A10" s="120"/>
      <c r="B10" s="111"/>
      <c r="C10" s="111"/>
      <c r="D10" s="111"/>
      <c r="E10" s="111"/>
      <c r="F10" s="111"/>
      <c r="G10" s="100"/>
      <c r="H10" s="120"/>
      <c r="I10" s="181"/>
      <c r="J10" s="182"/>
    </row>
    <row r="11" spans="1:10" x14ac:dyDescent="0.45">
      <c r="A11" s="120"/>
      <c r="B11" s="111"/>
      <c r="C11" s="111"/>
      <c r="D11" s="111"/>
      <c r="E11" s="111"/>
      <c r="F11" s="111"/>
      <c r="G11" s="100"/>
      <c r="H11" s="120"/>
      <c r="I11" s="181"/>
      <c r="J11" s="182"/>
    </row>
    <row r="12" spans="1:10" x14ac:dyDescent="0.45">
      <c r="A12" s="120"/>
      <c r="B12" s="111"/>
      <c r="C12" s="111"/>
      <c r="D12" s="111"/>
      <c r="E12" s="111"/>
      <c r="F12" s="111"/>
      <c r="G12" s="100"/>
      <c r="H12" s="120"/>
      <c r="I12" s="181"/>
      <c r="J12" s="182"/>
    </row>
    <row r="13" spans="1:10" x14ac:dyDescent="0.45">
      <c r="A13" s="120"/>
      <c r="B13" s="111"/>
      <c r="C13" s="111"/>
      <c r="D13" s="111"/>
      <c r="E13" s="111"/>
      <c r="F13" s="111"/>
      <c r="G13" s="100"/>
      <c r="H13" s="120"/>
      <c r="I13" s="181"/>
      <c r="J13" s="182"/>
    </row>
    <row r="14" spans="1:10" x14ac:dyDescent="0.45">
      <c r="A14" s="120"/>
      <c r="B14" s="111"/>
      <c r="C14" s="111"/>
      <c r="D14" s="111"/>
      <c r="E14" s="111"/>
      <c r="F14" s="111"/>
      <c r="G14" s="100"/>
      <c r="H14" s="120"/>
      <c r="I14" s="181"/>
      <c r="J14" s="182"/>
    </row>
    <row r="15" spans="1:10" x14ac:dyDescent="0.45">
      <c r="A15" s="120"/>
      <c r="B15" s="111"/>
      <c r="C15" s="111"/>
      <c r="D15" s="111"/>
      <c r="E15" s="111"/>
      <c r="F15" s="111"/>
      <c r="G15" s="100"/>
      <c r="H15" s="120"/>
      <c r="I15" s="181"/>
      <c r="J15" s="182"/>
    </row>
    <row r="16" spans="1:10" x14ac:dyDescent="0.45">
      <c r="A16" s="120"/>
      <c r="B16" s="111"/>
      <c r="C16" s="111"/>
      <c r="D16" s="111"/>
      <c r="E16" s="111"/>
      <c r="F16" s="111"/>
      <c r="G16" s="100"/>
      <c r="H16" s="120"/>
      <c r="I16" s="181"/>
      <c r="J16" s="182"/>
    </row>
    <row r="17" spans="1:10" x14ac:dyDescent="0.45">
      <c r="A17" s="120"/>
      <c r="B17" s="111"/>
      <c r="C17" s="111"/>
      <c r="D17" s="111"/>
      <c r="E17" s="111"/>
      <c r="F17" s="111"/>
      <c r="G17" s="100"/>
      <c r="H17" s="120"/>
      <c r="I17" s="181"/>
      <c r="J17" s="182"/>
    </row>
    <row r="18" spans="1:10" x14ac:dyDescent="0.45">
      <c r="A18" s="120"/>
      <c r="B18" s="111"/>
      <c r="C18" s="111"/>
      <c r="D18" s="111"/>
      <c r="E18" s="111"/>
      <c r="F18" s="111"/>
      <c r="G18" s="100"/>
      <c r="H18" s="120"/>
      <c r="I18" s="181"/>
      <c r="J18" s="182"/>
    </row>
    <row r="19" spans="1:10" x14ac:dyDescent="0.45">
      <c r="A19" s="120"/>
      <c r="B19" s="111"/>
      <c r="C19" s="111"/>
      <c r="D19" s="111"/>
      <c r="E19" s="111"/>
      <c r="F19" s="111"/>
      <c r="G19" s="100"/>
      <c r="H19" s="120"/>
      <c r="I19" s="181"/>
      <c r="J19" s="182"/>
    </row>
    <row r="20" spans="1:10" x14ac:dyDescent="0.45">
      <c r="A20" s="120"/>
      <c r="B20" s="111"/>
      <c r="C20" s="111"/>
      <c r="D20" s="111"/>
      <c r="E20" s="111"/>
      <c r="F20" s="111"/>
      <c r="G20" s="100"/>
      <c r="H20" s="120"/>
      <c r="I20" s="181"/>
      <c r="J20" s="182"/>
    </row>
    <row r="21" spans="1:10" x14ac:dyDescent="0.45">
      <c r="A21" s="120"/>
      <c r="B21" s="111"/>
      <c r="C21" s="111"/>
      <c r="D21" s="111"/>
      <c r="E21" s="111"/>
      <c r="F21" s="111"/>
      <c r="G21" s="100"/>
      <c r="H21" s="120"/>
      <c r="I21" s="181"/>
      <c r="J21" s="182"/>
    </row>
    <row r="22" spans="1:10" x14ac:dyDescent="0.45">
      <c r="A22" s="120"/>
      <c r="B22" s="111"/>
      <c r="C22" s="111"/>
      <c r="D22" s="111"/>
      <c r="E22" s="111"/>
      <c r="F22" s="111"/>
      <c r="G22" s="100"/>
      <c r="H22" s="120"/>
      <c r="I22" s="181"/>
      <c r="J22" s="182"/>
    </row>
    <row r="23" spans="1:10" x14ac:dyDescent="0.45">
      <c r="A23" s="120"/>
      <c r="B23" s="111"/>
      <c r="C23" s="111"/>
      <c r="D23" s="111"/>
      <c r="E23" s="111"/>
      <c r="F23" s="111"/>
      <c r="G23" s="100"/>
      <c r="H23" s="120"/>
      <c r="I23" s="181"/>
      <c r="J23" s="182"/>
    </row>
    <row r="24" spans="1:10" x14ac:dyDescent="0.45">
      <c r="A24" s="120"/>
      <c r="B24" s="111"/>
      <c r="C24" s="111"/>
      <c r="D24" s="111"/>
      <c r="E24" s="111"/>
      <c r="F24" s="111"/>
      <c r="G24" s="100"/>
      <c r="H24" s="120"/>
      <c r="I24" s="181"/>
      <c r="J24" s="182"/>
    </row>
    <row r="25" spans="1:10" x14ac:dyDescent="0.45">
      <c r="A25" s="120"/>
      <c r="B25" s="111"/>
      <c r="C25" s="111"/>
      <c r="D25" s="111"/>
      <c r="E25" s="111"/>
      <c r="F25" s="111"/>
      <c r="G25" s="100"/>
      <c r="H25" s="120"/>
      <c r="I25" s="181"/>
      <c r="J25" s="182"/>
    </row>
    <row r="26" spans="1:10" x14ac:dyDescent="0.45">
      <c r="A26" s="120"/>
      <c r="B26" s="111"/>
      <c r="C26" s="111"/>
      <c r="D26" s="111"/>
      <c r="E26" s="111"/>
      <c r="F26" s="111"/>
      <c r="G26" s="100"/>
      <c r="H26" s="120"/>
      <c r="I26" s="181"/>
      <c r="J26" s="182"/>
    </row>
    <row r="27" spans="1:10" x14ac:dyDescent="0.45">
      <c r="A27" s="120"/>
      <c r="B27" s="111"/>
      <c r="C27" s="111"/>
      <c r="D27" s="111"/>
      <c r="E27" s="111"/>
      <c r="F27" s="111"/>
      <c r="G27" s="100"/>
      <c r="H27" s="120"/>
      <c r="I27" s="181"/>
      <c r="J27" s="182"/>
    </row>
    <row r="28" spans="1:10" x14ac:dyDescent="0.45">
      <c r="A28" s="120"/>
      <c r="B28" s="111"/>
      <c r="C28" s="111"/>
      <c r="D28" s="111"/>
      <c r="E28" s="111"/>
      <c r="F28" s="111"/>
      <c r="G28" s="100"/>
      <c r="H28" s="120"/>
      <c r="I28" s="181"/>
      <c r="J28" s="182"/>
    </row>
    <row r="29" spans="1:10" x14ac:dyDescent="0.45">
      <c r="A29" s="120"/>
      <c r="B29" s="111"/>
      <c r="C29" s="111"/>
      <c r="D29" s="111"/>
      <c r="E29" s="111"/>
      <c r="F29" s="111"/>
      <c r="G29" s="100"/>
      <c r="H29" s="120"/>
      <c r="I29" s="181"/>
      <c r="J29" s="182"/>
    </row>
    <row r="30" spans="1:10" x14ac:dyDescent="0.45">
      <c r="A30" s="120"/>
      <c r="B30" s="111"/>
      <c r="C30" s="111"/>
      <c r="D30" s="111"/>
      <c r="E30" s="111"/>
      <c r="F30" s="111"/>
      <c r="G30" s="100"/>
      <c r="H30" s="120"/>
      <c r="I30" s="181"/>
      <c r="J30" s="182"/>
    </row>
    <row r="31" spans="1:10" x14ac:dyDescent="0.45">
      <c r="A31" s="120"/>
      <c r="B31" s="111"/>
      <c r="C31" s="111"/>
      <c r="D31" s="111"/>
      <c r="E31" s="111"/>
      <c r="F31" s="111"/>
      <c r="G31" s="100"/>
      <c r="H31" s="120"/>
      <c r="I31" s="181"/>
      <c r="J31" s="182"/>
    </row>
    <row r="32" spans="1:10" x14ac:dyDescent="0.45">
      <c r="A32" s="120"/>
      <c r="B32" s="111"/>
      <c r="C32" s="111"/>
      <c r="D32" s="111"/>
      <c r="E32" s="111"/>
      <c r="F32" s="111"/>
      <c r="G32" s="100"/>
      <c r="H32" s="120"/>
      <c r="I32" s="181"/>
      <c r="J32" s="182"/>
    </row>
    <row r="33" spans="1:10" x14ac:dyDescent="0.45">
      <c r="A33" s="120"/>
      <c r="B33" s="111"/>
      <c r="C33" s="111"/>
      <c r="D33" s="111"/>
      <c r="E33" s="111"/>
      <c r="F33" s="111"/>
      <c r="G33" s="100"/>
      <c r="H33" s="120"/>
      <c r="I33" s="181"/>
      <c r="J33" s="182"/>
    </row>
    <row r="34" spans="1:10" x14ac:dyDescent="0.45">
      <c r="A34" s="120"/>
      <c r="B34" s="111"/>
      <c r="C34" s="111"/>
      <c r="D34" s="111"/>
      <c r="E34" s="111"/>
      <c r="F34" s="111"/>
      <c r="G34" s="100"/>
      <c r="H34" s="120"/>
      <c r="I34" s="181"/>
      <c r="J34" s="182"/>
    </row>
    <row r="35" spans="1:10" x14ac:dyDescent="0.45">
      <c r="A35" s="120"/>
      <c r="B35" s="111"/>
      <c r="C35" s="111"/>
      <c r="D35" s="111"/>
      <c r="E35" s="111"/>
      <c r="F35" s="111"/>
      <c r="G35" s="100"/>
      <c r="H35" s="120"/>
      <c r="I35" s="181"/>
      <c r="J35" s="182"/>
    </row>
  </sheetData>
  <mergeCells count="8">
    <mergeCell ref="H4:J4"/>
    <mergeCell ref="A1:H1"/>
    <mergeCell ref="I6:J6"/>
    <mergeCell ref="A3:A4"/>
    <mergeCell ref="B2:G2"/>
    <mergeCell ref="B3:G4"/>
    <mergeCell ref="C6:G6"/>
    <mergeCell ref="B5:G5"/>
  </mergeCells>
  <pageMargins left="0.7" right="0.7" top="0.78740157499999996" bottom="0.78740157499999996" header="0.3" footer="0.3"/>
  <pageSetup paperSize="9" scale="88" fitToHeight="0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63E06-7BDA-4823-BBFD-89625FF93D79}">
  <sheetPr>
    <tabColor rgb="FFFF0000"/>
    <pageSetUpPr fitToPage="1"/>
  </sheetPr>
  <dimension ref="A1:AD235"/>
  <sheetViews>
    <sheetView showGridLines="0" topLeftCell="A4" zoomScaleNormal="100" workbookViewId="0">
      <selection activeCell="M19" sqref="M19"/>
    </sheetView>
  </sheetViews>
  <sheetFormatPr baseColWidth="10" defaultRowHeight="14.25" x14ac:dyDescent="0.45"/>
  <cols>
    <col min="1" max="1" width="4" bestFit="1" customWidth="1"/>
    <col min="2" max="2" width="13.265625" customWidth="1"/>
    <col min="3" max="3" width="4.33203125" customWidth="1"/>
    <col min="4" max="4" width="5.9296875" customWidth="1"/>
    <col min="5" max="5" width="8.33203125" customWidth="1"/>
    <col min="6" max="6" width="10.46484375" customWidth="1"/>
    <col min="7" max="7" width="5.3984375" style="68" customWidth="1"/>
    <col min="8" max="8" width="9.73046875" style="68" customWidth="1"/>
    <col min="9" max="9" width="11.73046875" customWidth="1"/>
    <col min="10" max="10" width="5.73046875" style="68" customWidth="1"/>
    <col min="11" max="11" width="8.6640625" style="68" customWidth="1"/>
    <col min="12" max="12" width="9.19921875" style="68" customWidth="1"/>
    <col min="13" max="13" width="11.73046875" customWidth="1"/>
    <col min="14" max="14" width="9.06640625" customWidth="1"/>
    <col min="15" max="15" width="10.9296875" customWidth="1"/>
  </cols>
  <sheetData>
    <row r="1" spans="1:30" ht="15" customHeight="1" x14ac:dyDescent="0.55000000000000004">
      <c r="A1" s="1" t="s">
        <v>84</v>
      </c>
      <c r="B1" s="2" t="s">
        <v>74</v>
      </c>
      <c r="C1" s="6"/>
      <c r="D1" s="6"/>
      <c r="E1" s="7"/>
      <c r="F1" s="232" t="s">
        <v>14</v>
      </c>
      <c r="G1" s="7"/>
      <c r="H1" s="7"/>
      <c r="I1" s="7"/>
      <c r="J1" s="4"/>
      <c r="K1" s="4"/>
      <c r="L1" s="4"/>
      <c r="M1" s="8" t="s">
        <v>5</v>
      </c>
      <c r="N1" s="4"/>
      <c r="O1" s="5"/>
    </row>
    <row r="2" spans="1:30" ht="24.7" customHeight="1" x14ac:dyDescent="0.45">
      <c r="A2" s="9"/>
      <c r="B2" s="232" t="s">
        <v>13</v>
      </c>
      <c r="C2" s="10"/>
      <c r="D2" s="10"/>
      <c r="E2" s="10"/>
      <c r="F2" s="229" t="s">
        <v>165</v>
      </c>
      <c r="G2" s="227"/>
      <c r="H2" s="229" t="s">
        <v>164</v>
      </c>
      <c r="I2" s="228"/>
      <c r="J2" s="11" t="s">
        <v>17</v>
      </c>
      <c r="K2" s="11"/>
      <c r="L2" s="11"/>
      <c r="M2" s="11"/>
      <c r="N2" s="11"/>
      <c r="O2" s="12"/>
    </row>
    <row r="3" spans="1:30" s="71" customFormat="1" ht="24" customHeight="1" x14ac:dyDescent="0.45">
      <c r="A3" s="9"/>
      <c r="B3" s="309"/>
      <c r="C3" s="460"/>
      <c r="D3" s="460"/>
      <c r="E3" s="307"/>
      <c r="F3" s="502"/>
      <c r="G3" s="503"/>
      <c r="H3" s="502"/>
      <c r="I3" s="503"/>
      <c r="J3" s="17"/>
      <c r="K3" s="17"/>
      <c r="L3" s="17"/>
      <c r="M3" s="17"/>
      <c r="N3" s="17"/>
      <c r="O3" s="1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s="70" customFormat="1" ht="24" customHeight="1" thickBot="1" x14ac:dyDescent="0.5">
      <c r="A4" s="169"/>
      <c r="B4" s="463"/>
      <c r="C4" s="464"/>
      <c r="D4" s="464"/>
      <c r="E4" s="465"/>
      <c r="F4" s="233"/>
      <c r="G4" s="60"/>
      <c r="H4" s="233"/>
      <c r="I4" s="122"/>
      <c r="J4" s="281" t="s">
        <v>16</v>
      </c>
      <c r="K4" s="281"/>
      <c r="L4" s="281"/>
      <c r="M4" s="281"/>
      <c r="N4" s="281"/>
      <c r="O4" s="282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s="69" customFormat="1" ht="44" customHeight="1" x14ac:dyDescent="0.45">
      <c r="A5" s="528" t="s">
        <v>75</v>
      </c>
      <c r="B5" s="530" t="s">
        <v>78</v>
      </c>
      <c r="C5" s="531"/>
      <c r="D5" s="535" t="s">
        <v>32</v>
      </c>
      <c r="E5" s="534" t="s">
        <v>158</v>
      </c>
      <c r="F5" s="521" t="s">
        <v>159</v>
      </c>
      <c r="G5" s="517" t="s">
        <v>160</v>
      </c>
      <c r="H5" s="517"/>
      <c r="I5" s="517" t="s">
        <v>161</v>
      </c>
      <c r="J5" s="517" t="s">
        <v>162</v>
      </c>
      <c r="K5" s="517"/>
      <c r="L5" s="517" t="s">
        <v>125</v>
      </c>
      <c r="M5" s="517" t="s">
        <v>126</v>
      </c>
      <c r="N5" s="523" t="s">
        <v>127</v>
      </c>
      <c r="O5" s="519" t="s">
        <v>128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ht="15" customHeight="1" x14ac:dyDescent="0.45">
      <c r="A6" s="528"/>
      <c r="B6" s="530"/>
      <c r="C6" s="531"/>
      <c r="D6" s="535"/>
      <c r="E6" s="534"/>
      <c r="F6" s="522"/>
      <c r="G6" s="518"/>
      <c r="H6" s="518"/>
      <c r="I6" s="518"/>
      <c r="J6" s="518"/>
      <c r="K6" s="518"/>
      <c r="L6" s="518"/>
      <c r="M6" s="518"/>
      <c r="N6" s="524"/>
      <c r="O6" s="520"/>
    </row>
    <row r="7" spans="1:30" ht="15" customHeight="1" x14ac:dyDescent="0.45">
      <c r="A7" s="528"/>
      <c r="B7" s="530"/>
      <c r="C7" s="531"/>
      <c r="D7" s="517"/>
      <c r="E7" s="534"/>
      <c r="F7" s="92" t="s">
        <v>81</v>
      </c>
      <c r="G7" s="93" t="s">
        <v>2</v>
      </c>
      <c r="H7" s="93" t="s">
        <v>81</v>
      </c>
      <c r="I7" s="93" t="s">
        <v>81</v>
      </c>
      <c r="J7" s="93" t="s">
        <v>2</v>
      </c>
      <c r="K7" s="93" t="s">
        <v>81</v>
      </c>
      <c r="L7" s="93" t="s">
        <v>81</v>
      </c>
      <c r="M7" s="93" t="s">
        <v>81</v>
      </c>
      <c r="N7" s="93" t="s">
        <v>63</v>
      </c>
      <c r="O7" s="95" t="s">
        <v>81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</row>
    <row r="8" spans="1:30" ht="15" customHeight="1" x14ac:dyDescent="0.45">
      <c r="A8" s="529"/>
      <c r="B8" s="532"/>
      <c r="C8" s="533"/>
      <c r="D8" s="93" t="s">
        <v>27</v>
      </c>
      <c r="E8" s="519"/>
      <c r="F8" s="94"/>
      <c r="G8" s="235" t="s">
        <v>204</v>
      </c>
      <c r="H8" s="235" t="s">
        <v>205</v>
      </c>
      <c r="I8" s="235"/>
      <c r="J8" s="235" t="s">
        <v>206</v>
      </c>
      <c r="K8" s="230" t="s">
        <v>207</v>
      </c>
      <c r="L8" s="236"/>
      <c r="M8" s="230" t="s">
        <v>208</v>
      </c>
      <c r="N8" s="235" t="s">
        <v>192</v>
      </c>
      <c r="O8" s="231" t="s">
        <v>209</v>
      </c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</row>
    <row r="9" spans="1:30" ht="15" customHeight="1" thickBot="1" x14ac:dyDescent="0.5">
      <c r="A9" s="88" t="s">
        <v>103</v>
      </c>
      <c r="B9" s="504" t="s">
        <v>104</v>
      </c>
      <c r="C9" s="504"/>
      <c r="D9" s="89" t="s">
        <v>166</v>
      </c>
      <c r="E9" s="90" t="s">
        <v>167</v>
      </c>
      <c r="F9" s="88" t="s">
        <v>168</v>
      </c>
      <c r="G9" s="91" t="s">
        <v>169</v>
      </c>
      <c r="H9" s="91" t="s">
        <v>170</v>
      </c>
      <c r="I9" s="89" t="s">
        <v>171</v>
      </c>
      <c r="J9" s="91" t="s">
        <v>172</v>
      </c>
      <c r="K9" s="112" t="s">
        <v>173</v>
      </c>
      <c r="L9" s="91" t="s">
        <v>174</v>
      </c>
      <c r="M9" s="112" t="s">
        <v>175</v>
      </c>
      <c r="N9" s="91" t="s">
        <v>176</v>
      </c>
      <c r="O9" s="112" t="s">
        <v>177</v>
      </c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</row>
    <row r="10" spans="1:30" ht="15" customHeight="1" x14ac:dyDescent="0.45">
      <c r="A10" s="505">
        <v>1</v>
      </c>
      <c r="B10" s="514" t="s">
        <v>216</v>
      </c>
      <c r="C10" s="514"/>
      <c r="D10" s="525" t="s">
        <v>157</v>
      </c>
      <c r="E10" s="83" t="s">
        <v>79</v>
      </c>
      <c r="F10" s="84"/>
      <c r="G10" s="85"/>
      <c r="H10" s="85"/>
      <c r="I10" s="215">
        <v>2000</v>
      </c>
      <c r="J10" s="216">
        <v>0.1</v>
      </c>
      <c r="K10" s="217">
        <f>I10*J10</f>
        <v>200</v>
      </c>
      <c r="L10" s="215"/>
      <c r="M10" s="217">
        <f>I10+K10+L10</f>
        <v>2200</v>
      </c>
      <c r="N10" s="218">
        <v>0.25</v>
      </c>
      <c r="O10" s="219">
        <f>M10*N10+M10</f>
        <v>2750</v>
      </c>
    </row>
    <row r="11" spans="1:30" ht="15" customHeight="1" x14ac:dyDescent="0.45">
      <c r="A11" s="506"/>
      <c r="B11" s="515"/>
      <c r="C11" s="515"/>
      <c r="D11" s="526"/>
      <c r="E11" s="75" t="s">
        <v>80</v>
      </c>
      <c r="F11" s="212">
        <v>7000</v>
      </c>
      <c r="G11" s="213">
        <v>0.05</v>
      </c>
      <c r="H11" s="214">
        <f>F11*G11</f>
        <v>350</v>
      </c>
      <c r="I11" s="220">
        <v>2000</v>
      </c>
      <c r="J11" s="213">
        <v>0.1</v>
      </c>
      <c r="K11" s="214">
        <f>I11*J11</f>
        <v>200</v>
      </c>
      <c r="L11" s="220"/>
      <c r="M11" s="214">
        <f>F11+H11+I11+K11+L11</f>
        <v>9550</v>
      </c>
      <c r="N11" s="221">
        <v>0.25</v>
      </c>
      <c r="O11" s="222">
        <f>M11*N11+M11</f>
        <v>11937.5</v>
      </c>
    </row>
    <row r="12" spans="1:30" ht="15" customHeight="1" thickBot="1" x14ac:dyDescent="0.5">
      <c r="A12" s="507"/>
      <c r="B12" s="516"/>
      <c r="C12" s="516"/>
      <c r="D12" s="527"/>
      <c r="E12" s="76" t="s">
        <v>76</v>
      </c>
      <c r="F12" s="79"/>
      <c r="G12" s="80"/>
      <c r="H12" s="80"/>
      <c r="I12" s="80"/>
      <c r="J12" s="80"/>
      <c r="K12" s="80"/>
      <c r="L12" s="80"/>
      <c r="M12" s="223">
        <f>M10+M11</f>
        <v>11750</v>
      </c>
      <c r="N12" s="80"/>
      <c r="O12" s="224">
        <f>SUM(O9:O11)</f>
        <v>14687.5</v>
      </c>
    </row>
    <row r="13" spans="1:30" ht="15" customHeight="1" x14ac:dyDescent="0.45">
      <c r="A13" s="505">
        <v>2</v>
      </c>
      <c r="B13" s="514" t="s">
        <v>217</v>
      </c>
      <c r="C13" s="514"/>
      <c r="D13" s="511"/>
      <c r="E13" s="83" t="s">
        <v>79</v>
      </c>
      <c r="F13" s="84"/>
      <c r="G13" s="85"/>
      <c r="H13" s="85"/>
      <c r="I13" s="215">
        <v>1200</v>
      </c>
      <c r="J13" s="216">
        <v>0.1</v>
      </c>
      <c r="K13" s="217">
        <f>I13*J13</f>
        <v>120</v>
      </c>
      <c r="L13" s="215"/>
      <c r="M13" s="217">
        <f>I13+K13+L13</f>
        <v>1320</v>
      </c>
      <c r="N13" s="218">
        <v>0.25</v>
      </c>
      <c r="O13" s="219">
        <f>M13*N13+M13</f>
        <v>1650</v>
      </c>
    </row>
    <row r="14" spans="1:30" ht="15" customHeight="1" x14ac:dyDescent="0.45">
      <c r="A14" s="506"/>
      <c r="B14" s="515"/>
      <c r="C14" s="515"/>
      <c r="D14" s="512"/>
      <c r="E14" s="75" t="s">
        <v>80</v>
      </c>
      <c r="F14" s="212">
        <v>2500</v>
      </c>
      <c r="G14" s="213">
        <v>0.05</v>
      </c>
      <c r="H14" s="214">
        <f>F14*G14</f>
        <v>125</v>
      </c>
      <c r="I14" s="220">
        <v>1200</v>
      </c>
      <c r="J14" s="213">
        <v>0.1</v>
      </c>
      <c r="K14" s="214">
        <f>I14*J14</f>
        <v>120</v>
      </c>
      <c r="L14" s="220"/>
      <c r="M14" s="214">
        <f>F14+H14+I14+K14+L14</f>
        <v>3945</v>
      </c>
      <c r="N14" s="221">
        <v>0.25</v>
      </c>
      <c r="O14" s="222">
        <f>M14*N14+M14</f>
        <v>4931.25</v>
      </c>
    </row>
    <row r="15" spans="1:30" ht="15" customHeight="1" thickBot="1" x14ac:dyDescent="0.5">
      <c r="A15" s="507"/>
      <c r="B15" s="516"/>
      <c r="C15" s="516"/>
      <c r="D15" s="513"/>
      <c r="E15" s="76" t="s">
        <v>76</v>
      </c>
      <c r="F15" s="79"/>
      <c r="G15" s="80"/>
      <c r="H15" s="80"/>
      <c r="I15" s="80"/>
      <c r="J15" s="80"/>
      <c r="K15" s="80"/>
      <c r="L15" s="80"/>
      <c r="M15" s="253">
        <f>SUM(M13:M14)</f>
        <v>5265</v>
      </c>
      <c r="N15" s="80"/>
      <c r="O15" s="254">
        <f>SUM(O13:O14)</f>
        <v>6581.25</v>
      </c>
    </row>
    <row r="16" spans="1:30" ht="15" customHeight="1" x14ac:dyDescent="0.45">
      <c r="A16" s="505"/>
      <c r="B16" s="508"/>
      <c r="C16" s="508"/>
      <c r="D16" s="511"/>
      <c r="E16" s="83" t="s">
        <v>79</v>
      </c>
      <c r="F16" s="84"/>
      <c r="G16" s="85"/>
      <c r="H16" s="85"/>
      <c r="I16" s="86"/>
      <c r="J16" s="72"/>
      <c r="K16" s="72"/>
      <c r="L16" s="72"/>
      <c r="M16" s="72"/>
      <c r="N16" s="72"/>
      <c r="O16" s="87"/>
    </row>
    <row r="17" spans="1:15" ht="15" customHeight="1" x14ac:dyDescent="0.45">
      <c r="A17" s="506"/>
      <c r="B17" s="509"/>
      <c r="C17" s="509"/>
      <c r="D17" s="512"/>
      <c r="E17" s="75" t="s">
        <v>80</v>
      </c>
      <c r="F17" s="78"/>
      <c r="G17" s="74"/>
      <c r="H17" s="74"/>
      <c r="I17" s="73"/>
      <c r="J17" s="74"/>
      <c r="K17" s="74"/>
      <c r="L17" s="74"/>
      <c r="M17" s="74"/>
      <c r="N17" s="74"/>
      <c r="O17" s="77"/>
    </row>
    <row r="18" spans="1:15" ht="15" customHeight="1" thickBot="1" x14ac:dyDescent="0.5">
      <c r="A18" s="507"/>
      <c r="B18" s="510"/>
      <c r="C18" s="510"/>
      <c r="D18" s="513"/>
      <c r="E18" s="76" t="s">
        <v>76</v>
      </c>
      <c r="F18" s="79"/>
      <c r="G18" s="80"/>
      <c r="H18" s="80"/>
      <c r="I18" s="80"/>
      <c r="J18" s="80"/>
      <c r="K18" s="80"/>
      <c r="L18" s="80"/>
      <c r="M18" s="81"/>
      <c r="N18" s="80"/>
      <c r="O18" s="82"/>
    </row>
    <row r="19" spans="1:15" ht="15" customHeight="1" x14ac:dyDescent="0.45">
      <c r="A19" s="505"/>
      <c r="B19" s="508"/>
      <c r="C19" s="508"/>
      <c r="D19" s="511"/>
      <c r="E19" s="83" t="s">
        <v>79</v>
      </c>
      <c r="F19" s="84"/>
      <c r="G19" s="85"/>
      <c r="H19" s="85"/>
      <c r="I19" s="86"/>
      <c r="J19" s="72"/>
      <c r="K19" s="72"/>
      <c r="L19" s="72"/>
      <c r="M19" s="72"/>
      <c r="N19" s="72"/>
      <c r="O19" s="87"/>
    </row>
    <row r="20" spans="1:15" ht="15" customHeight="1" x14ac:dyDescent="0.45">
      <c r="A20" s="506"/>
      <c r="B20" s="509"/>
      <c r="C20" s="509"/>
      <c r="D20" s="512"/>
      <c r="E20" s="75" t="s">
        <v>80</v>
      </c>
      <c r="F20" s="78"/>
      <c r="G20" s="74"/>
      <c r="H20" s="74"/>
      <c r="I20" s="73"/>
      <c r="J20" s="74"/>
      <c r="K20" s="74"/>
      <c r="L20" s="74"/>
      <c r="M20" s="74"/>
      <c r="N20" s="74"/>
      <c r="O20" s="77"/>
    </row>
    <row r="21" spans="1:15" ht="15" customHeight="1" thickBot="1" x14ac:dyDescent="0.5">
      <c r="A21" s="507"/>
      <c r="B21" s="510"/>
      <c r="C21" s="510"/>
      <c r="D21" s="513"/>
      <c r="E21" s="76" t="s">
        <v>76</v>
      </c>
      <c r="F21" s="79"/>
      <c r="G21" s="80"/>
      <c r="H21" s="80"/>
      <c r="I21" s="80"/>
      <c r="J21" s="80"/>
      <c r="K21" s="80"/>
      <c r="L21" s="80"/>
      <c r="M21" s="81"/>
      <c r="N21" s="80"/>
      <c r="O21" s="82"/>
    </row>
    <row r="22" spans="1:15" ht="15" customHeight="1" x14ac:dyDescent="0.45">
      <c r="A22" s="505"/>
      <c r="B22" s="508"/>
      <c r="C22" s="508"/>
      <c r="D22" s="511"/>
      <c r="E22" s="83" t="s">
        <v>79</v>
      </c>
      <c r="F22" s="84"/>
      <c r="G22" s="85"/>
      <c r="H22" s="85"/>
      <c r="I22" s="86"/>
      <c r="J22" s="72"/>
      <c r="K22" s="72"/>
      <c r="L22" s="72"/>
      <c r="M22" s="72"/>
      <c r="N22" s="72"/>
      <c r="O22" s="87"/>
    </row>
    <row r="23" spans="1:15" ht="15" customHeight="1" x14ac:dyDescent="0.45">
      <c r="A23" s="506"/>
      <c r="B23" s="509"/>
      <c r="C23" s="509"/>
      <c r="D23" s="512"/>
      <c r="E23" s="75" t="s">
        <v>80</v>
      </c>
      <c r="F23" s="78"/>
      <c r="G23" s="74"/>
      <c r="H23" s="74"/>
      <c r="I23" s="73"/>
      <c r="J23" s="74"/>
      <c r="K23" s="74"/>
      <c r="L23" s="74"/>
      <c r="M23" s="74"/>
      <c r="N23" s="74"/>
      <c r="O23" s="77"/>
    </row>
    <row r="24" spans="1:15" ht="15" customHeight="1" thickBot="1" x14ac:dyDescent="0.5">
      <c r="A24" s="507"/>
      <c r="B24" s="510"/>
      <c r="C24" s="510"/>
      <c r="D24" s="513"/>
      <c r="E24" s="76" t="s">
        <v>76</v>
      </c>
      <c r="F24" s="79"/>
      <c r="G24" s="80"/>
      <c r="H24" s="80"/>
      <c r="I24" s="80"/>
      <c r="J24" s="80"/>
      <c r="K24" s="80"/>
      <c r="L24" s="80"/>
      <c r="M24" s="81"/>
      <c r="N24" s="80"/>
      <c r="O24" s="82"/>
    </row>
    <row r="25" spans="1:15" ht="15" customHeight="1" x14ac:dyDescent="0.45"/>
    <row r="26" spans="1:15" ht="15" customHeight="1" x14ac:dyDescent="0.45"/>
    <row r="27" spans="1:15" ht="15" customHeight="1" x14ac:dyDescent="0.45"/>
    <row r="28" spans="1:15" ht="15" customHeight="1" x14ac:dyDescent="0.45"/>
    <row r="29" spans="1:15" ht="15" customHeight="1" x14ac:dyDescent="0.45"/>
    <row r="30" spans="1:15" ht="15" customHeight="1" x14ac:dyDescent="0.45"/>
    <row r="31" spans="1:15" ht="15" customHeight="1" x14ac:dyDescent="0.45"/>
    <row r="32" spans="1:15" ht="15" customHeight="1" x14ac:dyDescent="0.45"/>
    <row r="33" ht="15" customHeight="1" x14ac:dyDescent="0.45"/>
    <row r="34" ht="15" customHeight="1" x14ac:dyDescent="0.45"/>
    <row r="35" ht="15" customHeight="1" x14ac:dyDescent="0.45"/>
    <row r="36" ht="15" customHeight="1" x14ac:dyDescent="0.45"/>
    <row r="37" ht="15" customHeight="1" x14ac:dyDescent="0.45"/>
    <row r="38" ht="15" customHeight="1" x14ac:dyDescent="0.45"/>
    <row r="39" ht="15" customHeight="1" x14ac:dyDescent="0.45"/>
    <row r="40" ht="15" customHeight="1" x14ac:dyDescent="0.45"/>
    <row r="41" ht="15" customHeight="1" x14ac:dyDescent="0.45"/>
    <row r="42" ht="15" customHeight="1" x14ac:dyDescent="0.45"/>
    <row r="43" ht="15" customHeight="1" x14ac:dyDescent="0.45"/>
    <row r="44" ht="15" customHeight="1" x14ac:dyDescent="0.45"/>
    <row r="45" ht="15" customHeight="1" x14ac:dyDescent="0.45"/>
    <row r="46" ht="15" customHeight="1" x14ac:dyDescent="0.45"/>
    <row r="47" ht="15" customHeight="1" x14ac:dyDescent="0.45"/>
    <row r="48" ht="15" customHeight="1" x14ac:dyDescent="0.45"/>
    <row r="49" ht="15" customHeight="1" x14ac:dyDescent="0.45"/>
    <row r="50" ht="15" customHeight="1" x14ac:dyDescent="0.45"/>
    <row r="51" ht="15" customHeight="1" x14ac:dyDescent="0.45"/>
    <row r="52" ht="15" customHeight="1" x14ac:dyDescent="0.45"/>
    <row r="53" ht="15" customHeight="1" x14ac:dyDescent="0.45"/>
    <row r="54" ht="15" customHeight="1" x14ac:dyDescent="0.45"/>
    <row r="55" ht="15" customHeight="1" x14ac:dyDescent="0.45"/>
    <row r="56" ht="15" customHeight="1" x14ac:dyDescent="0.45"/>
    <row r="57" ht="15" customHeight="1" x14ac:dyDescent="0.45"/>
    <row r="58" ht="15" customHeight="1" x14ac:dyDescent="0.45"/>
    <row r="59" ht="15" customHeight="1" x14ac:dyDescent="0.45"/>
    <row r="60" ht="15" customHeight="1" x14ac:dyDescent="0.45"/>
    <row r="61" ht="15" customHeight="1" x14ac:dyDescent="0.45"/>
    <row r="62" ht="15" customHeight="1" x14ac:dyDescent="0.45"/>
    <row r="63" ht="15" customHeight="1" x14ac:dyDescent="0.45"/>
    <row r="64" ht="15" customHeight="1" x14ac:dyDescent="0.45"/>
    <row r="65" ht="15" customHeight="1" x14ac:dyDescent="0.45"/>
    <row r="66" ht="15" customHeight="1" x14ac:dyDescent="0.45"/>
    <row r="67" ht="15" customHeight="1" x14ac:dyDescent="0.45"/>
    <row r="68" ht="15" customHeight="1" x14ac:dyDescent="0.45"/>
    <row r="69" ht="15" customHeight="1" x14ac:dyDescent="0.45"/>
    <row r="70" ht="15" customHeight="1" x14ac:dyDescent="0.45"/>
    <row r="71" ht="15" customHeight="1" x14ac:dyDescent="0.45"/>
    <row r="72" ht="15" customHeight="1" x14ac:dyDescent="0.45"/>
    <row r="73" ht="15" customHeight="1" x14ac:dyDescent="0.45"/>
    <row r="74" ht="15" customHeight="1" x14ac:dyDescent="0.45"/>
    <row r="75" ht="15" customHeight="1" x14ac:dyDescent="0.45"/>
    <row r="76" ht="15" customHeight="1" x14ac:dyDescent="0.45"/>
    <row r="77" ht="15" customHeight="1" x14ac:dyDescent="0.45"/>
    <row r="78" ht="15" customHeight="1" x14ac:dyDescent="0.45"/>
    <row r="79" ht="15" customHeight="1" x14ac:dyDescent="0.45"/>
    <row r="80" ht="15" customHeight="1" x14ac:dyDescent="0.45"/>
    <row r="81" ht="15" customHeight="1" x14ac:dyDescent="0.45"/>
    <row r="82" ht="15" customHeight="1" x14ac:dyDescent="0.45"/>
    <row r="83" ht="15" customHeight="1" x14ac:dyDescent="0.45"/>
    <row r="84" ht="15" customHeight="1" x14ac:dyDescent="0.45"/>
    <row r="85" ht="15" customHeight="1" x14ac:dyDescent="0.45"/>
    <row r="86" ht="15" customHeight="1" x14ac:dyDescent="0.45"/>
    <row r="87" ht="15" customHeight="1" x14ac:dyDescent="0.45"/>
    <row r="88" ht="15" customHeight="1" x14ac:dyDescent="0.45"/>
    <row r="89" ht="15" customHeight="1" x14ac:dyDescent="0.45"/>
    <row r="90" ht="15" customHeight="1" x14ac:dyDescent="0.45"/>
    <row r="91" ht="15" customHeight="1" x14ac:dyDescent="0.45"/>
    <row r="92" ht="15" customHeight="1" x14ac:dyDescent="0.45"/>
    <row r="93" ht="15" customHeight="1" x14ac:dyDescent="0.45"/>
    <row r="94" ht="15" customHeight="1" x14ac:dyDescent="0.45"/>
    <row r="95" ht="15" customHeight="1" x14ac:dyDescent="0.45"/>
    <row r="96" ht="15" customHeight="1" x14ac:dyDescent="0.45"/>
    <row r="97" ht="15" customHeight="1" x14ac:dyDescent="0.45"/>
    <row r="98" ht="15" customHeight="1" x14ac:dyDescent="0.45"/>
    <row r="99" ht="15" customHeight="1" x14ac:dyDescent="0.45"/>
    <row r="100" ht="15" customHeight="1" x14ac:dyDescent="0.45"/>
    <row r="101" ht="15" customHeight="1" x14ac:dyDescent="0.45"/>
    <row r="102" ht="15" customHeight="1" x14ac:dyDescent="0.45"/>
    <row r="103" ht="15" customHeight="1" x14ac:dyDescent="0.45"/>
    <row r="104" ht="15" customHeight="1" x14ac:dyDescent="0.45"/>
    <row r="105" ht="15" customHeight="1" x14ac:dyDescent="0.45"/>
    <row r="106" ht="15" customHeight="1" x14ac:dyDescent="0.45"/>
    <row r="107" ht="15" customHeight="1" x14ac:dyDescent="0.45"/>
    <row r="108" ht="15" customHeight="1" x14ac:dyDescent="0.45"/>
    <row r="109" ht="15" customHeight="1" x14ac:dyDescent="0.45"/>
    <row r="110" ht="15" customHeight="1" x14ac:dyDescent="0.45"/>
    <row r="111" ht="15" customHeight="1" x14ac:dyDescent="0.45"/>
    <row r="112" ht="15" customHeight="1" x14ac:dyDescent="0.45"/>
    <row r="113" ht="15" customHeight="1" x14ac:dyDescent="0.45"/>
    <row r="114" ht="15" customHeight="1" x14ac:dyDescent="0.45"/>
    <row r="115" ht="15" customHeight="1" x14ac:dyDescent="0.45"/>
    <row r="116" ht="15" customHeight="1" x14ac:dyDescent="0.45"/>
    <row r="117" ht="15" customHeight="1" x14ac:dyDescent="0.45"/>
    <row r="118" ht="15" customHeight="1" x14ac:dyDescent="0.45"/>
    <row r="119" ht="15" customHeight="1" x14ac:dyDescent="0.45"/>
    <row r="120" ht="15" customHeight="1" x14ac:dyDescent="0.45"/>
    <row r="121" ht="15" customHeight="1" x14ac:dyDescent="0.45"/>
    <row r="122" ht="15" customHeight="1" x14ac:dyDescent="0.45"/>
    <row r="123" ht="15" customHeight="1" x14ac:dyDescent="0.45"/>
    <row r="124" ht="15" customHeight="1" x14ac:dyDescent="0.45"/>
    <row r="125" ht="15" customHeight="1" x14ac:dyDescent="0.45"/>
    <row r="126" ht="15" customHeight="1" x14ac:dyDescent="0.45"/>
    <row r="127" ht="15" customHeight="1" x14ac:dyDescent="0.45"/>
    <row r="128" ht="15" customHeight="1" x14ac:dyDescent="0.45"/>
    <row r="129" ht="15" customHeight="1" x14ac:dyDescent="0.45"/>
    <row r="130" ht="15" customHeight="1" x14ac:dyDescent="0.45"/>
    <row r="131" ht="15" customHeight="1" x14ac:dyDescent="0.45"/>
    <row r="132" ht="15" customHeight="1" x14ac:dyDescent="0.45"/>
    <row r="133" ht="15" customHeight="1" x14ac:dyDescent="0.45"/>
    <row r="134" ht="15" customHeight="1" x14ac:dyDescent="0.45"/>
    <row r="135" ht="15" customHeight="1" x14ac:dyDescent="0.45"/>
    <row r="136" ht="15" customHeight="1" x14ac:dyDescent="0.45"/>
    <row r="137" ht="15" customHeight="1" x14ac:dyDescent="0.45"/>
    <row r="138" ht="15" customHeight="1" x14ac:dyDescent="0.45"/>
    <row r="139" ht="15" customHeight="1" x14ac:dyDescent="0.45"/>
    <row r="140" ht="15" customHeight="1" x14ac:dyDescent="0.45"/>
    <row r="141" ht="15" customHeight="1" x14ac:dyDescent="0.45"/>
    <row r="142" ht="15" customHeight="1" x14ac:dyDescent="0.45"/>
    <row r="143" ht="15" customHeight="1" x14ac:dyDescent="0.45"/>
    <row r="144" ht="15" customHeight="1" x14ac:dyDescent="0.45"/>
    <row r="145" ht="15" customHeight="1" x14ac:dyDescent="0.45"/>
    <row r="146" ht="15" customHeight="1" x14ac:dyDescent="0.45"/>
    <row r="147" ht="15" customHeight="1" x14ac:dyDescent="0.45"/>
    <row r="148" ht="15" customHeight="1" x14ac:dyDescent="0.45"/>
    <row r="149" ht="15" customHeight="1" x14ac:dyDescent="0.45"/>
    <row r="150" ht="15" customHeight="1" x14ac:dyDescent="0.45"/>
    <row r="151" ht="15" customHeight="1" x14ac:dyDescent="0.45"/>
    <row r="152" ht="15" customHeight="1" x14ac:dyDescent="0.45"/>
    <row r="153" ht="15" customHeight="1" x14ac:dyDescent="0.45"/>
    <row r="154" ht="15" customHeight="1" x14ac:dyDescent="0.45"/>
    <row r="155" ht="15" customHeight="1" x14ac:dyDescent="0.45"/>
    <row r="156" ht="15" customHeight="1" x14ac:dyDescent="0.45"/>
    <row r="157" ht="15" customHeight="1" x14ac:dyDescent="0.45"/>
    <row r="158" ht="15" customHeight="1" x14ac:dyDescent="0.45"/>
    <row r="159" ht="15" customHeight="1" x14ac:dyDescent="0.45"/>
    <row r="160" ht="15" customHeight="1" x14ac:dyDescent="0.45"/>
    <row r="161" ht="15" customHeight="1" x14ac:dyDescent="0.45"/>
    <row r="162" ht="15" customHeight="1" x14ac:dyDescent="0.45"/>
    <row r="163" ht="15" customHeight="1" x14ac:dyDescent="0.45"/>
    <row r="164" ht="15" customHeight="1" x14ac:dyDescent="0.45"/>
    <row r="165" ht="15" customHeight="1" x14ac:dyDescent="0.45"/>
    <row r="166" ht="15" customHeight="1" x14ac:dyDescent="0.45"/>
    <row r="167" ht="15" customHeight="1" x14ac:dyDescent="0.45"/>
    <row r="168" ht="15" customHeight="1" x14ac:dyDescent="0.45"/>
    <row r="169" ht="15" customHeight="1" x14ac:dyDescent="0.45"/>
    <row r="170" ht="15" customHeight="1" x14ac:dyDescent="0.45"/>
    <row r="171" ht="15" customHeight="1" x14ac:dyDescent="0.45"/>
    <row r="172" ht="15" customHeight="1" x14ac:dyDescent="0.45"/>
    <row r="173" ht="15" customHeight="1" x14ac:dyDescent="0.45"/>
    <row r="174" ht="15" customHeight="1" x14ac:dyDescent="0.45"/>
    <row r="175" ht="15" customHeight="1" x14ac:dyDescent="0.45"/>
    <row r="176" ht="15" customHeight="1" x14ac:dyDescent="0.45"/>
    <row r="177" ht="15" customHeight="1" x14ac:dyDescent="0.45"/>
    <row r="178" ht="15" customHeight="1" x14ac:dyDescent="0.45"/>
    <row r="179" ht="15" customHeight="1" x14ac:dyDescent="0.45"/>
    <row r="180" ht="15" customHeight="1" x14ac:dyDescent="0.45"/>
    <row r="181" ht="15" customHeight="1" x14ac:dyDescent="0.45"/>
    <row r="182" ht="15" customHeight="1" x14ac:dyDescent="0.45"/>
    <row r="183" ht="15" customHeight="1" x14ac:dyDescent="0.45"/>
    <row r="184" ht="15" customHeight="1" x14ac:dyDescent="0.45"/>
    <row r="185" ht="15" customHeight="1" x14ac:dyDescent="0.45"/>
    <row r="186" ht="15" customHeight="1" x14ac:dyDescent="0.45"/>
    <row r="187" ht="15" customHeight="1" x14ac:dyDescent="0.45"/>
    <row r="188" ht="15" customHeight="1" x14ac:dyDescent="0.45"/>
    <row r="189" ht="15" customHeight="1" x14ac:dyDescent="0.45"/>
    <row r="190" ht="15" customHeight="1" x14ac:dyDescent="0.45"/>
    <row r="191" ht="15" customHeight="1" x14ac:dyDescent="0.45"/>
    <row r="192" ht="15" customHeight="1" x14ac:dyDescent="0.45"/>
    <row r="193" ht="15" customHeight="1" x14ac:dyDescent="0.45"/>
    <row r="194" ht="15" customHeight="1" x14ac:dyDescent="0.45"/>
    <row r="195" ht="15" customHeight="1" x14ac:dyDescent="0.45"/>
    <row r="196" ht="15" customHeight="1" x14ac:dyDescent="0.45"/>
    <row r="197" ht="15" customHeight="1" x14ac:dyDescent="0.45"/>
    <row r="198" ht="15" customHeight="1" x14ac:dyDescent="0.45"/>
    <row r="199" ht="15" customHeight="1" x14ac:dyDescent="0.45"/>
    <row r="200" ht="15" customHeight="1" x14ac:dyDescent="0.45"/>
    <row r="201" ht="15" customHeight="1" x14ac:dyDescent="0.45"/>
    <row r="202" ht="15" customHeight="1" x14ac:dyDescent="0.45"/>
    <row r="203" ht="15" customHeight="1" x14ac:dyDescent="0.45"/>
    <row r="204" ht="15" customHeight="1" x14ac:dyDescent="0.45"/>
    <row r="205" ht="15" customHeight="1" x14ac:dyDescent="0.45"/>
    <row r="206" ht="15" customHeight="1" x14ac:dyDescent="0.45"/>
    <row r="207" ht="15" customHeight="1" x14ac:dyDescent="0.45"/>
    <row r="208" ht="15" customHeight="1" x14ac:dyDescent="0.45"/>
    <row r="209" ht="15" customHeight="1" x14ac:dyDescent="0.45"/>
    <row r="210" ht="15" customHeight="1" x14ac:dyDescent="0.45"/>
    <row r="211" ht="15" customHeight="1" x14ac:dyDescent="0.45"/>
    <row r="212" ht="15" customHeight="1" x14ac:dyDescent="0.45"/>
    <row r="213" ht="15" customHeight="1" x14ac:dyDescent="0.45"/>
    <row r="214" ht="15" customHeight="1" x14ac:dyDescent="0.45"/>
    <row r="215" ht="15" customHeight="1" x14ac:dyDescent="0.45"/>
    <row r="216" ht="15" customHeight="1" x14ac:dyDescent="0.45"/>
    <row r="217" ht="15" customHeight="1" x14ac:dyDescent="0.45"/>
    <row r="218" ht="15" customHeight="1" x14ac:dyDescent="0.45"/>
    <row r="219" ht="15" customHeight="1" x14ac:dyDescent="0.45"/>
    <row r="220" ht="15" customHeight="1" x14ac:dyDescent="0.45"/>
    <row r="221" ht="15" customHeight="1" x14ac:dyDescent="0.45"/>
    <row r="222" ht="15" customHeight="1" x14ac:dyDescent="0.45"/>
    <row r="223" ht="15" customHeight="1" x14ac:dyDescent="0.45"/>
    <row r="224" ht="15" customHeight="1" x14ac:dyDescent="0.45"/>
    <row r="225" ht="15" customHeight="1" x14ac:dyDescent="0.45"/>
    <row r="226" ht="15" customHeight="1" x14ac:dyDescent="0.45"/>
    <row r="227" ht="15" customHeight="1" x14ac:dyDescent="0.45"/>
    <row r="228" ht="15" customHeight="1" x14ac:dyDescent="0.45"/>
    <row r="229" ht="15" customHeight="1" x14ac:dyDescent="0.45"/>
    <row r="230" ht="15" customHeight="1" x14ac:dyDescent="0.45"/>
    <row r="231" ht="15" customHeight="1" x14ac:dyDescent="0.45"/>
    <row r="232" ht="15" customHeight="1" x14ac:dyDescent="0.45"/>
    <row r="233" ht="15" customHeight="1" x14ac:dyDescent="0.45"/>
    <row r="234" ht="15" customHeight="1" x14ac:dyDescent="0.45"/>
    <row r="235" ht="15" customHeight="1" x14ac:dyDescent="0.45"/>
  </sheetData>
  <mergeCells count="32">
    <mergeCell ref="J4:O4"/>
    <mergeCell ref="M5:M6"/>
    <mergeCell ref="O5:O6"/>
    <mergeCell ref="A10:A12"/>
    <mergeCell ref="G5:H6"/>
    <mergeCell ref="L5:L6"/>
    <mergeCell ref="J5:K6"/>
    <mergeCell ref="I5:I6"/>
    <mergeCell ref="F5:F6"/>
    <mergeCell ref="N5:N6"/>
    <mergeCell ref="B10:C12"/>
    <mergeCell ref="D10:D12"/>
    <mergeCell ref="A5:A8"/>
    <mergeCell ref="B5:C8"/>
    <mergeCell ref="E5:E8"/>
    <mergeCell ref="D5:D7"/>
    <mergeCell ref="B3:E4"/>
    <mergeCell ref="F3:G3"/>
    <mergeCell ref="H3:I3"/>
    <mergeCell ref="B9:C9"/>
    <mergeCell ref="A22:A24"/>
    <mergeCell ref="B22:C24"/>
    <mergeCell ref="D22:D24"/>
    <mergeCell ref="A13:A15"/>
    <mergeCell ref="B13:C15"/>
    <mergeCell ref="D13:D15"/>
    <mergeCell ref="A16:A18"/>
    <mergeCell ref="B16:C18"/>
    <mergeCell ref="D16:D18"/>
    <mergeCell ref="A19:A21"/>
    <mergeCell ref="B19:C21"/>
    <mergeCell ref="D19:D21"/>
  </mergeCells>
  <pageMargins left="0.7" right="0.7" top="0.78740157499999996" bottom="0.78740157499999996" header="0.3" footer="0.3"/>
  <pageSetup paperSize="8" scale="78" orientation="landscape" horizontalDpi="300" verticalDpi="300" r:id="rId1"/>
  <ignoredErrors>
    <ignoredError sqref="O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4238B-7FF2-414C-8376-0D13FDA0EF3D}">
  <dimension ref="A1:L27"/>
  <sheetViews>
    <sheetView showGridLines="0" zoomScaleNormal="100" workbookViewId="0">
      <selection activeCell="K29" sqref="K29"/>
    </sheetView>
  </sheetViews>
  <sheetFormatPr baseColWidth="10" defaultRowHeight="13.15" x14ac:dyDescent="0.45"/>
  <cols>
    <col min="1" max="1" width="3.73046875" style="155" customWidth="1"/>
    <col min="2" max="2" width="16.59765625" style="155" customWidth="1"/>
    <col min="3" max="3" width="10.06640625" style="155" customWidth="1"/>
    <col min="4" max="4" width="6.6640625" style="155" customWidth="1"/>
    <col min="5" max="5" width="6.73046875" style="155" customWidth="1"/>
    <col min="6" max="6" width="11.796875" style="155" customWidth="1"/>
    <col min="7" max="7" width="7.9296875" style="155" customWidth="1"/>
    <col min="8" max="8" width="10.59765625" style="155" customWidth="1"/>
    <col min="9" max="9" width="10.3984375" style="155" customWidth="1"/>
    <col min="10" max="10" width="11.796875" style="155" customWidth="1"/>
    <col min="11" max="11" width="7.9296875" style="155" customWidth="1"/>
    <col min="12" max="12" width="11.796875" style="155" customWidth="1"/>
    <col min="13" max="16384" width="10.6640625" style="155"/>
  </cols>
  <sheetData>
    <row r="1" spans="1:12" ht="18" x14ac:dyDescent="0.45">
      <c r="A1" s="152" t="s">
        <v>84</v>
      </c>
      <c r="B1" s="153" t="s">
        <v>74</v>
      </c>
      <c r="C1" s="149" t="s">
        <v>14</v>
      </c>
      <c r="D1" s="480"/>
      <c r="E1" s="480"/>
      <c r="F1" s="480"/>
      <c r="G1" s="480"/>
      <c r="H1" s="480"/>
      <c r="I1" s="480"/>
      <c r="J1" s="481"/>
      <c r="K1" s="22" t="s">
        <v>5</v>
      </c>
      <c r="L1" s="154"/>
    </row>
    <row r="2" spans="1:12" ht="18.399999999999999" customHeight="1" x14ac:dyDescent="0.45">
      <c r="A2" s="9"/>
      <c r="B2" s="543" t="s">
        <v>134</v>
      </c>
      <c r="C2" s="544"/>
      <c r="D2" s="544"/>
      <c r="E2" s="545"/>
      <c r="F2" s="543" t="s">
        <v>165</v>
      </c>
      <c r="G2" s="545"/>
      <c r="H2" s="543" t="s">
        <v>164</v>
      </c>
      <c r="I2" s="545"/>
      <c r="J2" s="11" t="s">
        <v>17</v>
      </c>
      <c r="K2" s="358"/>
      <c r="L2" s="359"/>
    </row>
    <row r="3" spans="1:12" ht="13.5" customHeight="1" x14ac:dyDescent="0.45">
      <c r="A3" s="9"/>
      <c r="B3" s="309"/>
      <c r="C3" s="460"/>
      <c r="D3" s="460"/>
      <c r="E3" s="307"/>
      <c r="F3" s="560"/>
      <c r="G3" s="561"/>
      <c r="H3" s="309"/>
      <c r="I3" s="307"/>
      <c r="J3" s="572"/>
      <c r="K3" s="472"/>
      <c r="L3" s="473"/>
    </row>
    <row r="4" spans="1:12" ht="14.65" customHeight="1" thickBot="1" x14ac:dyDescent="0.5">
      <c r="A4" s="169"/>
      <c r="B4" s="463"/>
      <c r="C4" s="464"/>
      <c r="D4" s="464"/>
      <c r="E4" s="465"/>
      <c r="F4" s="562"/>
      <c r="G4" s="563"/>
      <c r="H4" s="463"/>
      <c r="I4" s="465"/>
      <c r="J4" s="280" t="s">
        <v>16</v>
      </c>
      <c r="K4" s="281"/>
      <c r="L4" s="282"/>
    </row>
    <row r="5" spans="1:12" ht="13.15" customHeight="1" x14ac:dyDescent="0.45">
      <c r="A5" s="573" t="s">
        <v>75</v>
      </c>
      <c r="B5" s="546" t="s">
        <v>78</v>
      </c>
      <c r="C5" s="547"/>
      <c r="D5" s="552" t="s">
        <v>145</v>
      </c>
      <c r="E5" s="555" t="s">
        <v>140</v>
      </c>
      <c r="F5" s="564" t="s">
        <v>218</v>
      </c>
      <c r="G5" s="566" t="s">
        <v>219</v>
      </c>
      <c r="H5" s="567"/>
      <c r="I5" s="558" t="s">
        <v>125</v>
      </c>
      <c r="J5" s="558" t="s">
        <v>126</v>
      </c>
      <c r="K5" s="558" t="s">
        <v>148</v>
      </c>
      <c r="L5" s="558" t="s">
        <v>128</v>
      </c>
    </row>
    <row r="6" spans="1:12" ht="13.15" customHeight="1" x14ac:dyDescent="0.45">
      <c r="A6" s="574"/>
      <c r="B6" s="548"/>
      <c r="C6" s="549"/>
      <c r="D6" s="553"/>
      <c r="E6" s="556"/>
      <c r="F6" s="565"/>
      <c r="G6" s="568"/>
      <c r="H6" s="569"/>
      <c r="I6" s="559"/>
      <c r="J6" s="559"/>
      <c r="K6" s="559"/>
      <c r="L6" s="559"/>
    </row>
    <row r="7" spans="1:12" ht="13.15" customHeight="1" x14ac:dyDescent="0.45">
      <c r="A7" s="574"/>
      <c r="B7" s="548"/>
      <c r="C7" s="549"/>
      <c r="D7" s="553"/>
      <c r="E7" s="556"/>
      <c r="F7" s="565"/>
      <c r="G7" s="570"/>
      <c r="H7" s="571"/>
      <c r="I7" s="157"/>
      <c r="J7" s="157"/>
      <c r="K7" s="157"/>
      <c r="L7" s="157"/>
    </row>
    <row r="8" spans="1:12" ht="14.65" customHeight="1" x14ac:dyDescent="0.45">
      <c r="A8" s="574"/>
      <c r="B8" s="548"/>
      <c r="C8" s="549"/>
      <c r="D8" s="554"/>
      <c r="E8" s="556"/>
      <c r="F8" s="565"/>
      <c r="G8" s="93" t="s">
        <v>146</v>
      </c>
      <c r="H8" s="93" t="s">
        <v>81</v>
      </c>
      <c r="I8" s="93" t="s">
        <v>81</v>
      </c>
      <c r="J8" s="93" t="s">
        <v>81</v>
      </c>
      <c r="K8" s="93" t="s">
        <v>146</v>
      </c>
      <c r="L8" s="93" t="s">
        <v>81</v>
      </c>
    </row>
    <row r="9" spans="1:12" ht="14.25" x14ac:dyDescent="0.45">
      <c r="A9" s="542"/>
      <c r="B9" s="550"/>
      <c r="C9" s="551"/>
      <c r="D9" s="93" t="s">
        <v>27</v>
      </c>
      <c r="E9" s="557"/>
      <c r="F9" s="94"/>
      <c r="G9" s="235" t="s">
        <v>204</v>
      </c>
      <c r="H9" s="243" t="s">
        <v>220</v>
      </c>
      <c r="I9" s="235"/>
      <c r="J9" s="243" t="s">
        <v>221</v>
      </c>
      <c r="K9" s="235" t="s">
        <v>189</v>
      </c>
      <c r="L9" s="243" t="s">
        <v>222</v>
      </c>
    </row>
    <row r="10" spans="1:12" ht="14.65" customHeight="1" thickBot="1" x14ac:dyDescent="0.5">
      <c r="A10" s="143" t="s">
        <v>103</v>
      </c>
      <c r="B10" s="504" t="s">
        <v>104</v>
      </c>
      <c r="C10" s="504"/>
      <c r="D10" s="143" t="s">
        <v>166</v>
      </c>
      <c r="E10" s="90" t="s">
        <v>167</v>
      </c>
      <c r="F10" s="90" t="s">
        <v>168</v>
      </c>
      <c r="G10" s="143" t="s">
        <v>169</v>
      </c>
      <c r="H10" s="93" t="s">
        <v>170</v>
      </c>
      <c r="I10" s="143" t="s">
        <v>171</v>
      </c>
      <c r="J10" s="93" t="s">
        <v>172</v>
      </c>
      <c r="K10" s="93" t="s">
        <v>173</v>
      </c>
      <c r="L10" s="93" t="s">
        <v>174</v>
      </c>
    </row>
    <row r="11" spans="1:12" ht="14.65" customHeight="1" x14ac:dyDescent="0.45">
      <c r="A11" s="536">
        <v>1</v>
      </c>
      <c r="B11" s="575" t="str">
        <f>'K6-gem ON'!B10</f>
        <v>Turmdrehkran (eigene Kostenrechnung)</v>
      </c>
      <c r="C11" s="575"/>
      <c r="D11" s="576" t="s">
        <v>147</v>
      </c>
      <c r="E11" s="165" t="s">
        <v>144</v>
      </c>
      <c r="F11" s="244">
        <f>'K6-gem ON'!F11</f>
        <v>7000</v>
      </c>
      <c r="G11" s="245">
        <f>'K6-gem ON'!G11</f>
        <v>0.05</v>
      </c>
      <c r="H11" s="249">
        <f>F11*G11</f>
        <v>350</v>
      </c>
      <c r="I11" s="246">
        <f>'K6-gem ON'!L11/2</f>
        <v>0</v>
      </c>
      <c r="J11" s="259">
        <f>F11+H11+I11</f>
        <v>7350</v>
      </c>
      <c r="K11" s="221">
        <v>0.25</v>
      </c>
      <c r="L11" s="259">
        <f>J11+J11*K11</f>
        <v>9187.5</v>
      </c>
    </row>
    <row r="12" spans="1:12" ht="14.25" x14ac:dyDescent="0.45">
      <c r="A12" s="537"/>
      <c r="B12" s="515"/>
      <c r="C12" s="515"/>
      <c r="D12" s="526"/>
      <c r="E12" s="159" t="s">
        <v>143</v>
      </c>
      <c r="F12" s="247">
        <f>'K6-gem ON'!I11</f>
        <v>2000</v>
      </c>
      <c r="G12" s="248">
        <f>'K6-gem ON'!J11</f>
        <v>0.1</v>
      </c>
      <c r="H12" s="249">
        <f t="shared" ref="H12:H13" si="0">F12*G12</f>
        <v>200</v>
      </c>
      <c r="I12" s="250">
        <f>'K6-gem ON'!L11/2</f>
        <v>0</v>
      </c>
      <c r="J12" s="259">
        <f t="shared" ref="J12:J13" si="1">F12+H12+I12</f>
        <v>2200</v>
      </c>
      <c r="K12" s="221">
        <f>K11</f>
        <v>0.25</v>
      </c>
      <c r="L12" s="259">
        <f t="shared" ref="L12:L13" si="2">J12+J12*K12</f>
        <v>2750</v>
      </c>
    </row>
    <row r="13" spans="1:12" ht="14.65" thickBot="1" x14ac:dyDescent="0.5">
      <c r="A13" s="537"/>
      <c r="B13" s="515"/>
      <c r="C13" s="515"/>
      <c r="D13" s="526"/>
      <c r="E13" s="159" t="s">
        <v>142</v>
      </c>
      <c r="F13" s="247">
        <f>'K6-gem ON'!I10</f>
        <v>2000</v>
      </c>
      <c r="G13" s="248">
        <f>'K6-gem ON'!J10</f>
        <v>0.1</v>
      </c>
      <c r="H13" s="249">
        <f t="shared" si="0"/>
        <v>200</v>
      </c>
      <c r="I13" s="250">
        <v>0</v>
      </c>
      <c r="J13" s="260">
        <f t="shared" si="1"/>
        <v>2200</v>
      </c>
      <c r="K13" s="252">
        <f>K11</f>
        <v>0.25</v>
      </c>
      <c r="L13" s="260">
        <f t="shared" si="2"/>
        <v>2750</v>
      </c>
    </row>
    <row r="14" spans="1:12" ht="14.65" customHeight="1" thickBot="1" x14ac:dyDescent="0.5">
      <c r="A14" s="538"/>
      <c r="B14" s="516"/>
      <c r="C14" s="516"/>
      <c r="D14" s="527"/>
      <c r="E14" s="161" t="s">
        <v>141</v>
      </c>
      <c r="F14" s="162"/>
      <c r="G14" s="156"/>
      <c r="H14" s="156"/>
      <c r="I14" s="156"/>
      <c r="J14" s="261">
        <f>SUM(J11:J13)</f>
        <v>11750</v>
      </c>
      <c r="K14" s="251"/>
      <c r="L14" s="261">
        <f>SUM(L11:L13)</f>
        <v>14687.5</v>
      </c>
    </row>
    <row r="15" spans="1:12" ht="14.25" x14ac:dyDescent="0.45">
      <c r="A15" s="542">
        <v>2</v>
      </c>
      <c r="B15" s="508"/>
      <c r="C15" s="508"/>
      <c r="D15" s="511" t="s">
        <v>147</v>
      </c>
      <c r="E15" s="163" t="s">
        <v>144</v>
      </c>
      <c r="F15" s="164"/>
      <c r="G15" s="148"/>
      <c r="H15" s="147">
        <f>F15*G15</f>
        <v>0</v>
      </c>
      <c r="I15" s="147"/>
      <c r="J15" s="147">
        <f>F15+H15+I15</f>
        <v>0</v>
      </c>
      <c r="K15" s="148"/>
      <c r="L15" s="147">
        <f>J15+J15*K15</f>
        <v>0</v>
      </c>
    </row>
    <row r="16" spans="1:12" ht="14.25" x14ac:dyDescent="0.45">
      <c r="A16" s="537"/>
      <c r="B16" s="509"/>
      <c r="C16" s="509"/>
      <c r="D16" s="512"/>
      <c r="E16" s="159" t="s">
        <v>143</v>
      </c>
      <c r="F16" s="160"/>
      <c r="G16" s="256"/>
      <c r="H16" s="257">
        <f>F16*G16+F17*G16</f>
        <v>0</v>
      </c>
      <c r="I16" s="257"/>
      <c r="J16" s="257">
        <f>F16+F17+H16+I16</f>
        <v>0</v>
      </c>
      <c r="K16" s="256"/>
      <c r="L16" s="258">
        <f>J16+J16*K16</f>
        <v>0</v>
      </c>
    </row>
    <row r="17" spans="1:12" ht="14.25" x14ac:dyDescent="0.45">
      <c r="A17" s="537"/>
      <c r="B17" s="509"/>
      <c r="C17" s="509"/>
      <c r="D17" s="512"/>
      <c r="E17" s="159" t="s">
        <v>142</v>
      </c>
      <c r="F17" s="160"/>
      <c r="G17" s="256"/>
      <c r="H17" s="257">
        <f>F17*G17+F18*G17</f>
        <v>0</v>
      </c>
      <c r="I17" s="257"/>
      <c r="J17" s="257">
        <f>F17+F18+H17+I17</f>
        <v>0</v>
      </c>
      <c r="K17" s="256"/>
      <c r="L17" s="258">
        <f>J17+J17*K17</f>
        <v>0</v>
      </c>
    </row>
    <row r="18" spans="1:12" ht="14.65" thickBot="1" x14ac:dyDescent="0.5">
      <c r="A18" s="538"/>
      <c r="B18" s="510"/>
      <c r="C18" s="510"/>
      <c r="D18" s="513"/>
      <c r="E18" s="161" t="s">
        <v>141</v>
      </c>
      <c r="F18" s="162"/>
      <c r="G18" s="156"/>
      <c r="H18" s="156"/>
      <c r="I18" s="156"/>
      <c r="J18" s="255">
        <f>SUM(J15:J17)</f>
        <v>0</v>
      </c>
      <c r="K18" s="251"/>
      <c r="L18" s="255">
        <f>SUM(L15:L17)</f>
        <v>0</v>
      </c>
    </row>
    <row r="19" spans="1:12" ht="14.25" x14ac:dyDescent="0.45">
      <c r="A19" s="542">
        <v>3</v>
      </c>
      <c r="B19" s="508"/>
      <c r="C19" s="508"/>
      <c r="D19" s="511"/>
      <c r="E19" s="163" t="s">
        <v>144</v>
      </c>
      <c r="F19" s="164"/>
      <c r="G19" s="148"/>
      <c r="H19" s="147">
        <f>F19*G19</f>
        <v>0</v>
      </c>
      <c r="I19" s="147"/>
      <c r="J19" s="147">
        <f>F19+H19+I19</f>
        <v>0</v>
      </c>
      <c r="K19" s="148"/>
      <c r="L19" s="147">
        <f>J19+J19*K19</f>
        <v>0</v>
      </c>
    </row>
    <row r="20" spans="1:12" ht="14.25" x14ac:dyDescent="0.45">
      <c r="A20" s="537"/>
      <c r="B20" s="509"/>
      <c r="C20" s="509"/>
      <c r="D20" s="512"/>
      <c r="E20" s="159" t="s">
        <v>143</v>
      </c>
      <c r="F20" s="160"/>
      <c r="G20" s="256"/>
      <c r="H20" s="257">
        <f>F20*G20+F21*G20</f>
        <v>0</v>
      </c>
      <c r="I20" s="257"/>
      <c r="J20" s="257">
        <f>F20+F21+H20+I20</f>
        <v>0</v>
      </c>
      <c r="K20" s="256"/>
      <c r="L20" s="258">
        <f>J20+J20*K20</f>
        <v>0</v>
      </c>
    </row>
    <row r="21" spans="1:12" ht="14.25" x14ac:dyDescent="0.45">
      <c r="A21" s="537"/>
      <c r="B21" s="509"/>
      <c r="C21" s="509"/>
      <c r="D21" s="512"/>
      <c r="E21" s="159" t="s">
        <v>142</v>
      </c>
      <c r="F21" s="160"/>
      <c r="G21" s="256"/>
      <c r="H21" s="257">
        <f>F21*G21+F22*G21</f>
        <v>0</v>
      </c>
      <c r="I21" s="257"/>
      <c r="J21" s="257">
        <f>F21+F22+H21+I21</f>
        <v>0</v>
      </c>
      <c r="K21" s="256"/>
      <c r="L21" s="258">
        <f>J21+J21*K21</f>
        <v>0</v>
      </c>
    </row>
    <row r="22" spans="1:12" ht="14.65" thickBot="1" x14ac:dyDescent="0.5">
      <c r="A22" s="538"/>
      <c r="B22" s="510"/>
      <c r="C22" s="510"/>
      <c r="D22" s="513"/>
      <c r="E22" s="161" t="s">
        <v>141</v>
      </c>
      <c r="F22" s="162"/>
      <c r="G22" s="156"/>
      <c r="H22" s="156"/>
      <c r="I22" s="156"/>
      <c r="J22" s="158">
        <f>SUM(J19:J21)</f>
        <v>0</v>
      </c>
      <c r="K22" s="156"/>
      <c r="L22" s="158">
        <f>SUM(L19:L21)</f>
        <v>0</v>
      </c>
    </row>
    <row r="23" spans="1:12" ht="14.25" x14ac:dyDescent="0.45">
      <c r="A23" s="536">
        <v>4</v>
      </c>
      <c r="B23" s="539"/>
      <c r="C23" s="539"/>
      <c r="D23" s="540"/>
      <c r="E23" s="165" t="s">
        <v>144</v>
      </c>
      <c r="F23" s="166"/>
      <c r="G23" s="167"/>
      <c r="H23" s="168">
        <f>F23*G23</f>
        <v>0</v>
      </c>
      <c r="I23" s="168"/>
      <c r="J23" s="168">
        <f>F23+H23+I23</f>
        <v>0</v>
      </c>
      <c r="K23" s="167"/>
      <c r="L23" s="168">
        <f>J23+J23*K23</f>
        <v>0</v>
      </c>
    </row>
    <row r="24" spans="1:12" ht="14.25" x14ac:dyDescent="0.45">
      <c r="A24" s="537"/>
      <c r="B24" s="509"/>
      <c r="C24" s="509"/>
      <c r="D24" s="512"/>
      <c r="E24" s="159" t="s">
        <v>143</v>
      </c>
      <c r="F24" s="160"/>
      <c r="G24" s="541"/>
      <c r="H24" s="257">
        <f>F24*G24+F25*G24</f>
        <v>0</v>
      </c>
      <c r="I24" s="257"/>
      <c r="J24" s="257">
        <f>F24+F25+H24+I24</f>
        <v>0</v>
      </c>
      <c r="K24" s="256"/>
      <c r="L24" s="258">
        <f>J24+J24*K24</f>
        <v>0</v>
      </c>
    </row>
    <row r="25" spans="1:12" ht="14.25" x14ac:dyDescent="0.45">
      <c r="A25" s="537"/>
      <c r="B25" s="509"/>
      <c r="C25" s="509"/>
      <c r="D25" s="512"/>
      <c r="E25" s="159" t="s">
        <v>142</v>
      </c>
      <c r="F25" s="160"/>
      <c r="G25" s="541"/>
      <c r="H25" s="257">
        <f>F25*G25+F26*G25</f>
        <v>0</v>
      </c>
      <c r="I25" s="257"/>
      <c r="J25" s="257">
        <f>F25+F26+H25+I25</f>
        <v>0</v>
      </c>
      <c r="K25" s="256"/>
      <c r="L25" s="258">
        <f>J25+J25*K25</f>
        <v>0</v>
      </c>
    </row>
    <row r="26" spans="1:12" ht="14.65" thickBot="1" x14ac:dyDescent="0.5">
      <c r="A26" s="538"/>
      <c r="B26" s="510"/>
      <c r="C26" s="510"/>
      <c r="D26" s="513"/>
      <c r="E26" s="161" t="s">
        <v>141</v>
      </c>
      <c r="F26" s="162"/>
      <c r="G26" s="156"/>
      <c r="H26" s="156"/>
      <c r="I26" s="156"/>
      <c r="J26" s="158">
        <f>SUM(J23:J25)</f>
        <v>0</v>
      </c>
      <c r="K26" s="156"/>
      <c r="L26" s="158">
        <f>SUM(L23:L25)</f>
        <v>0</v>
      </c>
    </row>
    <row r="27" spans="1:12" ht="14.25" x14ac:dyDescent="0.45">
      <c r="A27" s="262"/>
      <c r="B27" s="263"/>
      <c r="C27" s="263"/>
      <c r="D27" s="263"/>
      <c r="E27" s="263"/>
      <c r="F27" s="263"/>
      <c r="G27" s="263"/>
      <c r="H27" s="263"/>
      <c r="I27" s="263"/>
      <c r="J27" s="264"/>
      <c r="K27" s="264"/>
      <c r="L27" s="265"/>
    </row>
  </sheetData>
  <mergeCells count="34">
    <mergeCell ref="F2:G2"/>
    <mergeCell ref="B3:E4"/>
    <mergeCell ref="A5:A9"/>
    <mergeCell ref="B10:C10"/>
    <mergeCell ref="B11:C14"/>
    <mergeCell ref="D11:D14"/>
    <mergeCell ref="A11:A14"/>
    <mergeCell ref="D1:J1"/>
    <mergeCell ref="B2:E2"/>
    <mergeCell ref="H2:I2"/>
    <mergeCell ref="K2:L2"/>
    <mergeCell ref="B5:C9"/>
    <mergeCell ref="D5:D8"/>
    <mergeCell ref="E5:E9"/>
    <mergeCell ref="I5:I6"/>
    <mergeCell ref="J5:J6"/>
    <mergeCell ref="K5:K6"/>
    <mergeCell ref="L5:L6"/>
    <mergeCell ref="F3:G4"/>
    <mergeCell ref="H3:I4"/>
    <mergeCell ref="F5:F8"/>
    <mergeCell ref="G5:H7"/>
    <mergeCell ref="J3:L3"/>
    <mergeCell ref="J4:L4"/>
    <mergeCell ref="A23:A26"/>
    <mergeCell ref="B23:C26"/>
    <mergeCell ref="D23:D26"/>
    <mergeCell ref="G24:G25"/>
    <mergeCell ref="A19:A22"/>
    <mergeCell ref="B19:C22"/>
    <mergeCell ref="D19:D22"/>
    <mergeCell ref="A15:A18"/>
    <mergeCell ref="B15:C18"/>
    <mergeCell ref="D15:D18"/>
  </mergeCells>
  <pageMargins left="0.7" right="0.7" top="0.78740157499999996" bottom="0.78740157499999996" header="0.3" footer="0.3"/>
  <pageSetup paperSize="9" orientation="landscape" r:id="rId1"/>
  <ignoredErrors>
    <ignoredError sqref="L14 J14 L18:L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7EE2A-C4B1-48AF-9DC1-07DE96950C3C}">
  <sheetPr>
    <tabColor rgb="FFFF0000"/>
    <pageSetUpPr fitToPage="1"/>
  </sheetPr>
  <dimension ref="A1:Z36"/>
  <sheetViews>
    <sheetView showGridLines="0" zoomScale="90" zoomScaleNormal="90" workbookViewId="0">
      <selection activeCell="L16" sqref="L16"/>
    </sheetView>
  </sheetViews>
  <sheetFormatPr baseColWidth="10" defaultRowHeight="14.25" x14ac:dyDescent="0.45"/>
  <cols>
    <col min="1" max="11" width="3.73046875" customWidth="1"/>
    <col min="12" max="20" width="3.19921875" customWidth="1"/>
    <col min="21" max="26" width="5.3984375" customWidth="1"/>
  </cols>
  <sheetData>
    <row r="1" spans="1:26" ht="18" x14ac:dyDescent="0.55000000000000004">
      <c r="A1" s="1" t="s">
        <v>92</v>
      </c>
      <c r="B1" s="2" t="s">
        <v>93</v>
      </c>
      <c r="C1" s="6"/>
      <c r="D1" s="7"/>
      <c r="E1" s="7"/>
      <c r="F1" s="108"/>
      <c r="G1" s="226"/>
      <c r="H1" s="108"/>
      <c r="I1" s="4"/>
      <c r="J1" s="4"/>
      <c r="K1" s="7"/>
      <c r="L1" s="225" t="s">
        <v>14</v>
      </c>
      <c r="M1" s="7"/>
      <c r="N1" s="7"/>
      <c r="O1" s="7"/>
      <c r="P1" s="7"/>
      <c r="Q1" s="7"/>
      <c r="R1" s="7"/>
      <c r="S1" s="7"/>
      <c r="T1" s="7"/>
      <c r="U1" s="4"/>
      <c r="V1" s="4"/>
      <c r="W1" s="4"/>
      <c r="X1" s="8" t="s">
        <v>5</v>
      </c>
      <c r="Y1" s="4"/>
      <c r="Z1" s="5"/>
    </row>
    <row r="2" spans="1:26" x14ac:dyDescent="0.45">
      <c r="A2" s="225" t="s">
        <v>13</v>
      </c>
      <c r="B2" s="10"/>
      <c r="C2" s="10"/>
      <c r="D2" s="10"/>
      <c r="E2" s="11"/>
      <c r="F2" s="11"/>
      <c r="G2" s="11"/>
      <c r="H2" s="11"/>
      <c r="I2" s="11"/>
      <c r="J2" s="11"/>
      <c r="K2" s="11"/>
      <c r="L2" s="102" t="s">
        <v>165</v>
      </c>
      <c r="M2" s="103"/>
      <c r="N2" s="103"/>
      <c r="O2" s="103"/>
      <c r="P2" s="102" t="s">
        <v>164</v>
      </c>
      <c r="Q2" s="108"/>
      <c r="R2" s="103"/>
      <c r="S2" s="104"/>
      <c r="T2" s="11" t="s">
        <v>17</v>
      </c>
      <c r="U2" s="109"/>
      <c r="V2" s="11"/>
      <c r="W2" s="11"/>
      <c r="X2" s="11"/>
      <c r="Y2" s="11"/>
      <c r="Z2" s="12"/>
    </row>
    <row r="3" spans="1:26" x14ac:dyDescent="0.45">
      <c r="A3" s="19"/>
      <c r="B3" s="13"/>
      <c r="C3" s="28"/>
      <c r="D3" s="13"/>
      <c r="E3" s="13"/>
      <c r="F3" s="13"/>
      <c r="G3" s="13"/>
      <c r="H3" s="13"/>
      <c r="I3" s="13"/>
      <c r="J3" s="20"/>
      <c r="K3" s="20"/>
      <c r="L3" s="106"/>
      <c r="M3" s="105"/>
      <c r="N3" s="105"/>
      <c r="O3" s="105"/>
      <c r="P3" s="106"/>
      <c r="Q3" s="109"/>
      <c r="R3" s="105"/>
      <c r="S3" s="107"/>
      <c r="T3" s="13"/>
      <c r="U3" s="109"/>
      <c r="V3" s="13"/>
      <c r="W3" s="13"/>
      <c r="X3" s="13"/>
      <c r="Y3" s="13"/>
      <c r="Z3" s="14"/>
    </row>
    <row r="4" spans="1:26" ht="14.65" thickBot="1" x14ac:dyDescent="0.5">
      <c r="A4" s="113"/>
      <c r="B4" s="114"/>
      <c r="C4" s="114"/>
      <c r="D4" s="123"/>
      <c r="E4" s="60"/>
      <c r="F4" s="60"/>
      <c r="G4" s="60"/>
      <c r="H4" s="60"/>
      <c r="I4" s="60"/>
      <c r="J4" s="123"/>
      <c r="K4" s="122"/>
      <c r="L4" s="32"/>
      <c r="M4" s="17"/>
      <c r="N4" s="17"/>
      <c r="O4" s="17"/>
      <c r="P4" s="32"/>
      <c r="Q4" s="110"/>
      <c r="R4" s="17"/>
      <c r="S4" s="18"/>
      <c r="T4" s="480" t="s">
        <v>16</v>
      </c>
      <c r="U4" s="480"/>
      <c r="V4" s="480"/>
      <c r="W4" s="480"/>
      <c r="X4" s="480"/>
      <c r="Y4" s="480"/>
      <c r="Z4" s="481"/>
    </row>
    <row r="5" spans="1:26" x14ac:dyDescent="0.45">
      <c r="A5" s="474" t="s">
        <v>94</v>
      </c>
      <c r="B5" s="475"/>
      <c r="C5" s="475"/>
      <c r="D5" s="476"/>
      <c r="E5" s="474" t="s">
        <v>95</v>
      </c>
      <c r="F5" s="475"/>
      <c r="G5" s="475"/>
      <c r="H5" s="475"/>
      <c r="I5" s="475"/>
      <c r="J5" s="475"/>
      <c r="K5" s="476"/>
      <c r="L5" s="583" t="s">
        <v>96</v>
      </c>
      <c r="M5" s="584"/>
      <c r="N5" s="584"/>
      <c r="O5" s="584"/>
      <c r="P5" s="584"/>
      <c r="Q5" s="585"/>
      <c r="R5" s="477" t="s">
        <v>27</v>
      </c>
      <c r="S5" s="478"/>
      <c r="T5" s="479"/>
      <c r="U5" s="577" t="s">
        <v>97</v>
      </c>
      <c r="V5" s="578"/>
      <c r="W5" s="579"/>
      <c r="X5" s="101" t="s">
        <v>149</v>
      </c>
      <c r="Y5" s="101"/>
      <c r="Z5" s="101"/>
    </row>
    <row r="6" spans="1:26" ht="14.65" thickBot="1" x14ac:dyDescent="0.5">
      <c r="A6" s="482" t="s">
        <v>132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4"/>
      <c r="R6" s="581" t="s">
        <v>123</v>
      </c>
      <c r="S6" s="485"/>
      <c r="T6" s="582"/>
      <c r="U6" s="580" t="s">
        <v>131</v>
      </c>
      <c r="V6" s="281"/>
      <c r="W6" s="281"/>
      <c r="X6" s="281"/>
      <c r="Y6" s="281"/>
      <c r="Z6" s="282"/>
    </row>
    <row r="7" spans="1:26" x14ac:dyDescent="0.45">
      <c r="A7" s="118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99"/>
      <c r="R7" s="118"/>
      <c r="S7" s="116"/>
      <c r="T7" s="119"/>
      <c r="U7" s="115"/>
      <c r="V7" s="116"/>
      <c r="W7" s="99"/>
      <c r="X7" s="118"/>
      <c r="Y7" s="116"/>
      <c r="Z7" s="99"/>
    </row>
    <row r="8" spans="1:26" x14ac:dyDescent="0.45">
      <c r="A8" s="12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00"/>
      <c r="R8" s="120"/>
      <c r="S8" s="111"/>
      <c r="T8" s="121"/>
      <c r="U8" s="117"/>
      <c r="V8" s="111"/>
      <c r="W8" s="100"/>
      <c r="X8" s="120"/>
      <c r="Y8" s="111"/>
      <c r="Z8" s="100"/>
    </row>
    <row r="9" spans="1:26" x14ac:dyDescent="0.45">
      <c r="A9" s="12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00"/>
      <c r="R9" s="120"/>
      <c r="S9" s="111"/>
      <c r="T9" s="121"/>
      <c r="U9" s="117"/>
      <c r="V9" s="111"/>
      <c r="W9" s="100"/>
      <c r="X9" s="120"/>
      <c r="Y9" s="111"/>
      <c r="Z9" s="100"/>
    </row>
    <row r="10" spans="1:26" x14ac:dyDescent="0.45">
      <c r="A10" s="12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00"/>
      <c r="R10" s="120"/>
      <c r="S10" s="111"/>
      <c r="T10" s="121"/>
      <c r="U10" s="117"/>
      <c r="V10" s="111"/>
      <c r="W10" s="100"/>
      <c r="X10" s="120"/>
      <c r="Y10" s="111"/>
      <c r="Z10" s="100"/>
    </row>
    <row r="11" spans="1:26" x14ac:dyDescent="0.45">
      <c r="A11" s="120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00"/>
      <c r="R11" s="120"/>
      <c r="S11" s="111"/>
      <c r="T11" s="121"/>
      <c r="U11" s="117"/>
      <c r="V11" s="111"/>
      <c r="W11" s="100"/>
      <c r="X11" s="120"/>
      <c r="Y11" s="111"/>
      <c r="Z11" s="100"/>
    </row>
    <row r="12" spans="1:26" x14ac:dyDescent="0.45">
      <c r="A12" s="12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00"/>
      <c r="R12" s="120"/>
      <c r="S12" s="111"/>
      <c r="T12" s="121"/>
      <c r="U12" s="117"/>
      <c r="V12" s="111"/>
      <c r="W12" s="100"/>
      <c r="X12" s="120"/>
      <c r="Y12" s="111"/>
      <c r="Z12" s="100"/>
    </row>
    <row r="13" spans="1:26" x14ac:dyDescent="0.45">
      <c r="A13" s="12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00"/>
      <c r="R13" s="120"/>
      <c r="S13" s="111"/>
      <c r="T13" s="121"/>
      <c r="U13" s="117"/>
      <c r="V13" s="111"/>
      <c r="W13" s="100"/>
      <c r="X13" s="120"/>
      <c r="Y13" s="111"/>
      <c r="Z13" s="100"/>
    </row>
    <row r="14" spans="1:26" x14ac:dyDescent="0.45">
      <c r="A14" s="12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00"/>
      <c r="R14" s="120"/>
      <c r="S14" s="111"/>
      <c r="T14" s="121"/>
      <c r="U14" s="117"/>
      <c r="V14" s="111"/>
      <c r="W14" s="100"/>
      <c r="X14" s="120"/>
      <c r="Y14" s="111"/>
      <c r="Z14" s="100"/>
    </row>
    <row r="15" spans="1:26" x14ac:dyDescent="0.45">
      <c r="A15" s="12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00"/>
      <c r="R15" s="120"/>
      <c r="S15" s="111"/>
      <c r="T15" s="121"/>
      <c r="U15" s="117"/>
      <c r="V15" s="111"/>
      <c r="W15" s="100"/>
      <c r="X15" s="120"/>
      <c r="Y15" s="111"/>
      <c r="Z15" s="100"/>
    </row>
    <row r="16" spans="1:26" x14ac:dyDescent="0.45">
      <c r="A16" s="12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00"/>
      <c r="R16" s="120"/>
      <c r="S16" s="111"/>
      <c r="T16" s="121"/>
      <c r="U16" s="117"/>
      <c r="V16" s="111"/>
      <c r="W16" s="100"/>
      <c r="X16" s="120"/>
      <c r="Y16" s="111"/>
      <c r="Z16" s="100"/>
    </row>
    <row r="17" spans="1:26" x14ac:dyDescent="0.45">
      <c r="A17" s="12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00"/>
      <c r="R17" s="120"/>
      <c r="S17" s="111"/>
      <c r="T17" s="121"/>
      <c r="U17" s="117"/>
      <c r="V17" s="111"/>
      <c r="W17" s="100"/>
      <c r="X17" s="120"/>
      <c r="Y17" s="111"/>
      <c r="Z17" s="100"/>
    </row>
    <row r="18" spans="1:26" x14ac:dyDescent="0.45">
      <c r="A18" s="12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00"/>
      <c r="R18" s="120"/>
      <c r="S18" s="111"/>
      <c r="T18" s="121"/>
      <c r="U18" s="117"/>
      <c r="V18" s="111"/>
      <c r="W18" s="100"/>
      <c r="X18" s="120"/>
      <c r="Y18" s="111"/>
      <c r="Z18" s="100"/>
    </row>
    <row r="19" spans="1:26" x14ac:dyDescent="0.45">
      <c r="A19" s="12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00"/>
      <c r="R19" s="120"/>
      <c r="S19" s="111"/>
      <c r="T19" s="121"/>
      <c r="U19" s="117"/>
      <c r="V19" s="111"/>
      <c r="W19" s="100"/>
      <c r="X19" s="120"/>
      <c r="Y19" s="111"/>
      <c r="Z19" s="100"/>
    </row>
    <row r="20" spans="1:26" x14ac:dyDescent="0.45">
      <c r="A20" s="12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00"/>
      <c r="R20" s="120"/>
      <c r="S20" s="111"/>
      <c r="T20" s="121"/>
      <c r="U20" s="117"/>
      <c r="V20" s="111"/>
      <c r="W20" s="100"/>
      <c r="X20" s="120"/>
      <c r="Y20" s="111"/>
      <c r="Z20" s="100"/>
    </row>
    <row r="21" spans="1:26" x14ac:dyDescent="0.45">
      <c r="A21" s="120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00"/>
      <c r="R21" s="120"/>
      <c r="S21" s="111"/>
      <c r="T21" s="121"/>
      <c r="U21" s="117"/>
      <c r="V21" s="111"/>
      <c r="W21" s="100"/>
      <c r="X21" s="120"/>
      <c r="Y21" s="111"/>
      <c r="Z21" s="100"/>
    </row>
    <row r="22" spans="1:26" x14ac:dyDescent="0.45">
      <c r="A22" s="12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00"/>
      <c r="R22" s="120"/>
      <c r="S22" s="111"/>
      <c r="T22" s="121"/>
      <c r="U22" s="117"/>
      <c r="V22" s="111"/>
      <c r="W22" s="100"/>
      <c r="X22" s="120"/>
      <c r="Y22" s="111"/>
      <c r="Z22" s="100"/>
    </row>
    <row r="23" spans="1:26" x14ac:dyDescent="0.45">
      <c r="A23" s="12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00"/>
      <c r="R23" s="120"/>
      <c r="S23" s="111"/>
      <c r="T23" s="121"/>
      <c r="U23" s="117"/>
      <c r="V23" s="111"/>
      <c r="W23" s="100"/>
      <c r="X23" s="120"/>
      <c r="Y23" s="111"/>
      <c r="Z23" s="100"/>
    </row>
    <row r="24" spans="1:26" x14ac:dyDescent="0.45">
      <c r="A24" s="12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00"/>
      <c r="R24" s="120"/>
      <c r="S24" s="111"/>
      <c r="T24" s="121"/>
      <c r="U24" s="117"/>
      <c r="V24" s="111"/>
      <c r="W24" s="100"/>
      <c r="X24" s="120"/>
      <c r="Y24" s="111"/>
      <c r="Z24" s="100"/>
    </row>
    <row r="25" spans="1:26" x14ac:dyDescent="0.45">
      <c r="A25" s="12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00"/>
      <c r="R25" s="120"/>
      <c r="S25" s="111"/>
      <c r="T25" s="121"/>
      <c r="U25" s="117"/>
      <c r="V25" s="111"/>
      <c r="W25" s="100"/>
      <c r="X25" s="120"/>
      <c r="Y25" s="111"/>
      <c r="Z25" s="100"/>
    </row>
    <row r="26" spans="1:26" x14ac:dyDescent="0.45">
      <c r="A26" s="12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00"/>
      <c r="R26" s="120"/>
      <c r="S26" s="111"/>
      <c r="T26" s="121"/>
      <c r="U26" s="117"/>
      <c r="V26" s="111"/>
      <c r="W26" s="100"/>
      <c r="X26" s="120"/>
      <c r="Y26" s="111"/>
      <c r="Z26" s="100"/>
    </row>
    <row r="27" spans="1:26" x14ac:dyDescent="0.45">
      <c r="A27" s="120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00"/>
      <c r="R27" s="120"/>
      <c r="S27" s="111"/>
      <c r="T27" s="121"/>
      <c r="U27" s="117"/>
      <c r="V27" s="111"/>
      <c r="W27" s="100"/>
      <c r="X27" s="120"/>
      <c r="Y27" s="111"/>
      <c r="Z27" s="100"/>
    </row>
    <row r="28" spans="1:26" x14ac:dyDescent="0.45">
      <c r="A28" s="120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00"/>
      <c r="R28" s="120"/>
      <c r="S28" s="111"/>
      <c r="T28" s="121"/>
      <c r="U28" s="117"/>
      <c r="V28" s="111"/>
      <c r="W28" s="100"/>
      <c r="X28" s="120"/>
      <c r="Y28" s="111"/>
      <c r="Z28" s="100"/>
    </row>
    <row r="29" spans="1:26" x14ac:dyDescent="0.45">
      <c r="A29" s="12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00"/>
      <c r="R29" s="120"/>
      <c r="S29" s="111"/>
      <c r="T29" s="121"/>
      <c r="U29" s="117"/>
      <c r="V29" s="111"/>
      <c r="W29" s="100"/>
      <c r="X29" s="120"/>
      <c r="Y29" s="111"/>
      <c r="Z29" s="100"/>
    </row>
    <row r="30" spans="1:26" x14ac:dyDescent="0.45">
      <c r="A30" s="12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00"/>
      <c r="R30" s="120"/>
      <c r="S30" s="111"/>
      <c r="T30" s="121"/>
      <c r="U30" s="117"/>
      <c r="V30" s="111"/>
      <c r="W30" s="100"/>
      <c r="X30" s="120"/>
      <c r="Y30" s="111"/>
      <c r="Z30" s="100"/>
    </row>
    <row r="31" spans="1:26" x14ac:dyDescent="0.45">
      <c r="A31" s="12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00"/>
      <c r="R31" s="120"/>
      <c r="S31" s="111"/>
      <c r="T31" s="121"/>
      <c r="U31" s="117"/>
      <c r="V31" s="111"/>
      <c r="W31" s="100"/>
      <c r="X31" s="120"/>
      <c r="Y31" s="111"/>
      <c r="Z31" s="100"/>
    </row>
    <row r="32" spans="1:26" x14ac:dyDescent="0.45">
      <c r="A32" s="12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00"/>
      <c r="R32" s="120"/>
      <c r="S32" s="111"/>
      <c r="T32" s="121"/>
      <c r="U32" s="117"/>
      <c r="V32" s="111"/>
      <c r="W32" s="100"/>
      <c r="X32" s="120"/>
      <c r="Y32" s="111"/>
      <c r="Z32" s="100"/>
    </row>
    <row r="33" spans="1:26" x14ac:dyDescent="0.45">
      <c r="A33" s="12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00"/>
      <c r="R33" s="120"/>
      <c r="S33" s="111"/>
      <c r="T33" s="121"/>
      <c r="U33" s="117"/>
      <c r="V33" s="111"/>
      <c r="W33" s="100"/>
      <c r="X33" s="120"/>
      <c r="Y33" s="111"/>
      <c r="Z33" s="100"/>
    </row>
    <row r="34" spans="1:26" x14ac:dyDescent="0.45">
      <c r="A34" s="12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00"/>
      <c r="R34" s="120"/>
      <c r="S34" s="111"/>
      <c r="T34" s="121"/>
      <c r="U34" s="117"/>
      <c r="V34" s="111"/>
      <c r="W34" s="100"/>
      <c r="X34" s="120"/>
      <c r="Y34" s="111"/>
      <c r="Z34" s="100"/>
    </row>
    <row r="35" spans="1:26" x14ac:dyDescent="0.45">
      <c r="A35" s="12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00"/>
      <c r="R35" s="120"/>
      <c r="S35" s="111"/>
      <c r="T35" s="121"/>
      <c r="U35" s="117"/>
      <c r="V35" s="111"/>
      <c r="W35" s="100"/>
      <c r="X35" s="120"/>
      <c r="Y35" s="111"/>
      <c r="Z35" s="100"/>
    </row>
    <row r="36" spans="1:26" x14ac:dyDescent="0.45">
      <c r="A36" s="12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00"/>
      <c r="R36" s="120"/>
      <c r="S36" s="111"/>
      <c r="T36" s="121"/>
      <c r="U36" s="117"/>
      <c r="V36" s="111"/>
      <c r="W36" s="100"/>
      <c r="X36" s="120"/>
      <c r="Y36" s="111"/>
      <c r="Z36" s="100"/>
    </row>
  </sheetData>
  <mergeCells count="9">
    <mergeCell ref="T4:Z4"/>
    <mergeCell ref="E5:K5"/>
    <mergeCell ref="A5:D5"/>
    <mergeCell ref="U5:W5"/>
    <mergeCell ref="U6:Z6"/>
    <mergeCell ref="R5:T5"/>
    <mergeCell ref="R6:T6"/>
    <mergeCell ref="L5:Q5"/>
    <mergeCell ref="A6:Q6"/>
  </mergeCells>
  <pageMargins left="0.7" right="0.7" top="0.78740157499999996" bottom="0.78740157499999996" header="0.3" footer="0.3"/>
  <pageSetup paperSize="9" scale="90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K2-gem ON</vt:lpstr>
      <vt:lpstr>K3-gem ON </vt:lpstr>
      <vt:lpstr>K4-gem ON</vt:lpstr>
      <vt:lpstr>K5 -gem ON</vt:lpstr>
      <vt:lpstr>K6-gem ON</vt:lpstr>
      <vt:lpstr>K6-adaptiert</vt:lpstr>
      <vt:lpstr>K7-gem 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2022-01-22T14:59:49Z</dcterms:created>
  <dcterms:modified xsi:type="dcterms:W3CDTF">2022-01-22T15:00:49Z</dcterms:modified>
</cp:coreProperties>
</file>